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2'!$A$20:$P$77</definedName>
  </definedNames>
  <calcPr calcId="145621"/>
</workbook>
</file>

<file path=xl/calcChain.xml><?xml version="1.0" encoding="utf-8"?>
<calcChain xmlns="http://schemas.openxmlformats.org/spreadsheetml/2006/main">
  <c r="N64" i="1" l="1"/>
  <c r="M33" i="1" l="1"/>
  <c r="L33" i="1"/>
  <c r="K33" i="1"/>
  <c r="M39" i="1" l="1"/>
  <c r="L39" i="1"/>
  <c r="K39" i="1"/>
  <c r="N35" i="1" l="1"/>
  <c r="M35" i="1" l="1"/>
  <c r="L35" i="1"/>
  <c r="K35" i="1"/>
  <c r="N58" i="1" l="1"/>
  <c r="M58" i="1" l="1"/>
  <c r="L58" i="1"/>
  <c r="K58" i="1"/>
  <c r="M64" i="1" l="1"/>
  <c r="L64" i="1"/>
  <c r="K64" i="1"/>
  <c r="M32" i="1"/>
  <c r="L32" i="1"/>
  <c r="K32" i="1"/>
  <c r="N59" i="1" l="1"/>
  <c r="M59" i="1"/>
  <c r="L59" i="1"/>
  <c r="K59" i="1"/>
  <c r="N71" i="1"/>
  <c r="M71" i="1"/>
  <c r="L71" i="1"/>
  <c r="K71" i="1"/>
  <c r="N38" i="1" l="1"/>
  <c r="M38" i="1" l="1"/>
  <c r="L38" i="1"/>
  <c r="K38" i="1"/>
  <c r="K26" i="1" l="1"/>
  <c r="N25" i="1"/>
  <c r="M25" i="1"/>
  <c r="L25" i="1"/>
  <c r="K25" i="1" l="1"/>
  <c r="N48" i="1" l="1"/>
  <c r="L48" i="1"/>
  <c r="N21" i="1" l="1"/>
  <c r="M21" i="1"/>
  <c r="L21" i="1" l="1"/>
  <c r="K21" i="1"/>
  <c r="M40" i="1" l="1"/>
  <c r="L40" i="1"/>
  <c r="K40" i="1"/>
  <c r="N40" i="1"/>
  <c r="N32" i="1" l="1"/>
  <c r="N22" i="1" l="1"/>
  <c r="M22" i="1"/>
  <c r="L22" i="1"/>
  <c r="K22" i="1"/>
  <c r="M26" i="1" l="1"/>
  <c r="L26" i="1"/>
  <c r="K31" i="1" l="1"/>
  <c r="N31" i="1" l="1"/>
  <c r="N23" i="1" l="1"/>
  <c r="M23" i="1"/>
  <c r="L23" i="1"/>
  <c r="K23" i="1"/>
  <c r="N33" i="1" l="1"/>
</calcChain>
</file>

<file path=xl/sharedStrings.xml><?xml version="1.0" encoding="utf-8"?>
<sst xmlns="http://schemas.openxmlformats.org/spreadsheetml/2006/main" count="602" uniqueCount="317">
  <si>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</si>
  <si>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</si>
  <si>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</si>
  <si>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</si>
  <si>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</si>
  <si>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</si>
  <si>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</si>
  <si>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</si>
  <si>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</si>
  <si>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</si>
  <si>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</si>
  <si>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</si>
  <si>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</si>
  <si>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</si>
  <si>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</si>
  <si>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</si>
  <si>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</si>
  <si>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</si>
  <si>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</si>
  <si>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</si>
  <si>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</si>
  <si>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</si>
  <si>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</si>
  <si>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</si>
  <si>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</si>
  <si>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</si>
  <si>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</si>
  <si>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</si>
  <si>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</si>
  <si>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</si>
  <si>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</si>
  <si>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</si>
  <si>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</si>
  <si>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</si>
  <si>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</si>
  <si>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</si>
  <si>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</si>
  <si>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</si>
  <si>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</si>
  <si>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</si>
  <si>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</si>
  <si>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</si>
  <si>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«ПТО локомотивов депо Кандалакша Октябрьской железной дороги», Мурманская область, г. Кандалакша</t>
  </si>
  <si>
    <t>1.ОАО «РЖД»</t>
  </si>
  <si>
    <t>1. ОАО "РЖДстрой" (св-во СРО № 109770023-05 от 22.12.2010)                          2. ОАО "РЖД" (св-во СРО №  0282-03102011-770803727-С-118-003 от 04.10.2011)</t>
  </si>
  <si>
    <t xml:space="preserve"> № 51-1-5-0527-08 от 04.09.08,  Управление государственной вневедомственной экспертизы в Мурманской области. Государственной экспертизы нет</t>
  </si>
  <si>
    <t xml:space="preserve"> № RU515031012006001-29 от 03.10.2008, выдано Администрацией  г. Кандалакша Мурманской области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</si>
  <si>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</si>
  <si>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</si>
  <si>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</si>
  <si>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</si>
  <si>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</si>
  <si>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</si>
  <si>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№ 1 от 13.06.2008</t>
  </si>
  <si>
    <t xml:space="preserve">«Комплекс перегрузки угла «Лавна» в морском порту Мурманск». </t>
  </si>
  <si>
    <t>ООО «Морской торговый порт «Лавна»</t>
  </si>
  <si>
    <t>Акционерное общество «Ямалтрансстрой» (член Саморегулируемой организации Союз «Строители Ямало-Ненецкого автономного округа» СРО-С-073-20112009)</t>
  </si>
  <si>
    <t>положительное заключение государственной экспертизы  № 109-09/ГГЭ-5408/04 (№ в Реестре 00-1-4-0819-09) от 02.03.2009  ФАУ «Главгосэкспертиза России"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</si>
  <si>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</si>
  <si>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№ 1 от 20.07.2018,  вх. м/63560 от 23.07.2018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</si>
  <si>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</si>
  <si>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</si>
  <si>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</si>
  <si>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</si>
  <si>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</si>
  <si>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</si>
  <si>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«Освоение Штокмановского ГКМ. Подъездная дорога от с.п. Териберка до завода СПГ»; Мурманская обл., Кольский р-он с.п. Териберка</t>
  </si>
  <si>
    <t>ООО «Газпром добыча шельф»</t>
  </si>
  <si>
    <t>1. ООО "Стройгазконсалтиг",  свидетельство СРО № 001776-2014-7703266053-C                                   2. ООО "Дорпроект Технадзор", свидетельство СРО № 0235-СМР-2010-7814388000-01</t>
  </si>
  <si>
    <t>от 18.12.08 № 51-1-2-0693-08 Управление государственной вневедомственной экспертизы в Мурманской области</t>
  </si>
  <si>
    <t>от 12.11.2009 № RU51513000-54 адм. МО Кольский район</t>
  </si>
  <si>
    <t>«Комплекс слива мазута на территории ФГУП «35 СРЗ министерства обороны РФ»; г. Мурманск Ленинский адм.округ, район дома 9а по ул. Ростинской</t>
  </si>
  <si>
    <t>ЗАО Норд-Альянс</t>
  </si>
  <si>
    <t>ООО "Дуккар-Норд" ( лицензия)                        2. ООО "Гидротехсервис" (лицензия № ГС-2-51-04-27-0-5110205049-000741-1 от 02.09.2003)</t>
  </si>
  <si>
    <t xml:space="preserve"> № 142 от 27.04.06, № 54 от 21.02.06 , Управление гоударственной .вневедомственной экспертизы в Мурманской области</t>
  </si>
  <si>
    <t xml:space="preserve"> № RU 51320000-50 от 14.09.07, выдано Администрацией г. Мурманска Комитет потерриториальному планированию и  градостроительству </t>
  </si>
  <si>
    <t>«Реконструкция очистных сооружений производственно-дождевых стоков территории ЗАО «Беломорская нефтебаза»; Мурманская обл. н.п. Белое море</t>
  </si>
  <si>
    <t>ЗАО «Беломорская нефтебаза»</t>
  </si>
  <si>
    <t>1. ОАО "Стройспецмонтаж 88" (лицензия № ГС-2-781-02-27-0-471003320-018768-2 от 04.06.2007) 2. ЗАО «Беломорская нефтебаза» (лицензия № ГС-2-51-04-27-0-5102020534-002299-1 от 03.04.2008)</t>
  </si>
  <si>
    <t>№ 51-1-4-0171-08 от 25.03.08,Управление государственной вневедомственной экспертизы в Мурманскойобласти</t>
  </si>
  <si>
    <t>№RU515031012006001-30 от 09.10.08, выдан  Админситрацией Мурманской области  г. Кандалакша</t>
  </si>
  <si>
    <t>№1 без дата , вх. от 12.05.2010 № 10-51-92</t>
  </si>
  <si>
    <t>б/н от 15.10.2008, вх. от 16.10.2008 № 08-02</t>
  </si>
  <si>
    <t>№ б/н от 15.10.2008</t>
  </si>
  <si>
    <t xml:space="preserve">1.ЗАО "ОКА", св-во СРО-Ассоциация Саморегулируемая организация " Центр развития строительства" № 136; ООО "Ленмонтаж" св-во СРО- Ассоциация "Строительный комплекс Ленинградской области" № 201, ООО "СГМ" - свидетельство СРО -Ассоциация "Строительный комплекс Ленинградской области" № 048  -----
2 АО "Кольская ГМК" , св-во СРО№ 0299-2017-5191431170-С-182 </t>
  </si>
  <si>
    <t>№ 816-12/ГГЭ-7108/02 от 29.08.2012, ФАУ "ГЛАВГОСЭКСПЕРТИЗА РОССИИ"; № 64-2-1-3-0001-16 от 02.02.2016 г., ООО "Межрегионэкспертиза"</t>
  </si>
  <si>
    <t xml:space="preserve">№ 51309000-34 от 30.10.2013 Администрация г. Мончегорска  Мурманской области   срок до 01.09.2019 </t>
  </si>
  <si>
    <t>АО "Кольская ГМК"</t>
  </si>
  <si>
    <t xml:space="preserve"> № 24-02-2014-1 от 24.04.2014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</si>
  <si>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</si>
  <si>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</si>
  <si>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</si>
  <si>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</si>
  <si>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</si>
  <si>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</si>
  <si>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</si>
  <si>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</si>
  <si>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</si>
  <si>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</si>
  <si>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</si>
  <si>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</si>
  <si>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</si>
  <si>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</si>
  <si>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</si>
  <si>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</si>
  <si>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</si>
  <si>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</si>
  <si>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</si>
  <si>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</si>
  <si>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консервация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</si>
  <si>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</si>
  <si>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</si>
  <si>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</si>
  <si>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</si>
  <si>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«АО "Кольская ГМК", г. Мончегорск. ЦЭН. Электроэкстракция никеля из растворов хлорного растворения НПТП на объем производства 120 тыс.т/год электролитного никеля. Корректировка производительности до 145 тыс.т/год. Корректировка этапов строительства», расположенного по адресу:  Мурманская область, г. Мончегорск-7, Территория. Промплощадка КГМК.</t>
  </si>
  <si>
    <t>Северо-Западное Управление Ростехнадзора, Мурманская область</t>
  </si>
  <si>
    <t>выдано ЗОС</t>
  </si>
  <si>
    <t>«Административное здание прокуратуры Мурманской области», город Мурманск, ул. Академика Книповича, в районе дома № 15</t>
  </si>
  <si>
    <t xml:space="preserve">Прокуратура Мурманской области </t>
  </si>
  <si>
    <t>№ 51-1-1-3-007093-2019 от 01.04.2019 С-Пб филиал ФАУ «Главгосэкспертиза России»</t>
  </si>
  <si>
    <t>От 29.05.2020 № 51-RU 51301000-925-2020 выдано Комитетом градостроительства и территориального развития города Мурманска, срок до 09.12.2021</t>
  </si>
  <si>
    <t>Извещение № 1 от 05.06.2020 (вх. № 245/3947 от 09.06.2020)</t>
  </si>
  <si>
    <t xml:space="preserve">ООО "Мурманстрой", 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</si>
  <si>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</si>
  <si>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</si>
  <si>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</si>
  <si>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</si>
  <si>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</si>
  <si>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</si>
  <si>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</si>
  <si>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</si>
  <si>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</si>
  <si>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</si>
  <si>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</si>
  <si>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</si>
  <si>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</si>
  <si>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</si>
  <si>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</si>
  <si>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</si>
  <si>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</si>
  <si>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</si>
  <si>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</si>
  <si>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</si>
  <si>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</si>
  <si>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</si>
  <si>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</si>
  <si>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</si>
  <si>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</si>
  <si>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</si>
  <si>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</si>
  <si>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"Оленегорский подземный рудник 1 очередь", в составе объектов 6 и 7 пусковых комплексов
 184530, Мурманская область, МО г. Оленегорск с подведомственной территорией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</si>
  <si>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</si>
  <si>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</si>
  <si>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</si>
  <si>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</si>
  <si>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</si>
  <si>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</si>
  <si>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</si>
  <si>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</si>
  <si>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</si>
  <si>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</si>
  <si>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</si>
  <si>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</si>
  <si>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</si>
  <si>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«Железнодорожная линия необщего пользования ст. Лавна – комплекс перегрузки угля «Лавна»</t>
  </si>
  <si>
    <t>ООО "МОРСКОЙ ТОРГОВЫЙ ПОРТ "ЛАВНА«</t>
  </si>
  <si>
    <t>от 15.05.2015 № RU51513307-010, RU51513307-011, RU51513307-012, RU51513307-013 (срок действия продлен до 31.12.2023) выдано Администрацией Кольского района</t>
  </si>
  <si>
    <t>положительное заключение от 11.10.2019 № 51-1-1-3-027527-2019 государственной экспертизы проектной документации и результатов инженерных изысканий выдано  государственным областным автономным учреждением «Управление государственной экспертизы Мурманской области»</t>
  </si>
  <si>
    <t>№ 1 от 24.10.2022 (вх. от 24.10.2022 245/7803)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</si>
  <si>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</si>
  <si>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</si>
  <si>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</si>
  <si>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</si>
  <si>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</si>
  <si>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</si>
  <si>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</si>
  <si>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Корректировка». 184340, Мурманская область, Печенгский район, г. Заполярный, промплощадка АО «Кольская ГМК»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</si>
  <si>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</si>
  <si>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</si>
  <si>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ОБЩЕСТВО С ОГРАНИЧЕННОЙ ОТВЕТСТВЕННОСТЬЮ "АРКТИЧЕСКАЯ ПЕРЕВАЛКА" (ООО "АРКТИЧЕСКАЯ ПЕРЕВАЛКА")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</si>
  <si>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</si>
  <si>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</si>
  <si>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</si>
  <si>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</si>
  <si>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«Полигон захоронения промышленных отходов (2-я очередь)». Адрес объекта капитального строительства: Мурманская область, Муниципальный округ город Мончегорск с подведомственной территорией Мурманской области, город Мончегорск, улица Мало-Сопчинская</t>
  </si>
  <si>
    <t>1, 2 АКЦИОНЕРНОЕ ОБЩЕСТВО «КОЛЬСКАЯ ГОРНО-МЕТАЛЛУРГИЧЕСКАЯ КОМПАНИЯ» (АО «КОЛЬСКАЯ ГМК»)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</si>
  <si>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</si>
  <si>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</si>
  <si>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</si>
  <si>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</si>
  <si>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</si>
  <si>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</si>
  <si>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</si>
  <si>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№ 51-RU51336000-ЗД-39/30-2021 от 07.06.2021, выдано Федеральным агентством морского и речного транспорта  (Росморречфлот) Министерства транспорта Российской Федерации,  срок действия до 28.02.2023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</si>
  <si>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</si>
  <si>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16.11.2022 № 51-10-04-2022, выдано администрацией города Мончегорск,  срок действия до 16.04.2023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</si>
  <si>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</si>
  <si>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</si>
  <si>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</si>
  <si>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</si>
  <si>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</si>
  <si>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</si>
  <si>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</si>
  <si>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</si>
  <si>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</si>
  <si>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</si>
  <si>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</si>
  <si>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</si>
  <si>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</si>
  <si>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ОБЩЕСТВО С ОГРАНИЧЕННОЙ ОТВЕТСТВЕННОСТЬЮ "СТРОИТЕЛЬНАЯ КОМПАНИЯ"ГИДРОКОР"</t>
  </si>
  <si>
    <t>положительное заключение государственной экспертизы проектной документации и результатов инженерных изысканий от 30.08.2022 № 51-1-1-3-062178-2022 выдано  ФАУ «Главгосэкспертиза России»</t>
  </si>
  <si>
    <t xml:space="preserve">от 101.03.2023 № КГМК/2419, вх. от 01.03.2023 № 245/1037 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</si>
  <si>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</si>
  <si>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</si>
  <si>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</si>
  <si>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</si>
  <si>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</si>
  <si>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«Отработка запасов месторождения Кукисвумчорр и Юкспор Кировским рудником» пусковые комплексы № 2.4, 3.3, 4, 5. 184250, Мурманская область, в 3-6 км к северу и северо-востоку от г. Кировск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</si>
  <si>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</si>
  <si>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</si>
  <si>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</si>
  <si>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</si>
  <si>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</si>
  <si>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</si>
  <si>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</si>
  <si>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</si>
  <si>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</si>
  <si>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</si>
  <si>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>«Комплекс перегрузки угля «Лавна» в морском порту Мурманск II этап»</t>
  </si>
  <si>
    <t>ООО "МОРСКОЙ ТОРГОВЫЙ ПОРТ "ЛАВНА"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</si>
  <si>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</si>
  <si>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</si>
  <si>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</si>
  <si>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3, ПК 4, Мурманская область, Муниципальное образование город Кировск с подведомственной территорией (территория АО «Апатит», Кировский рудник)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</si>
  <si>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</si>
  <si>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Выдано ЗОС от 12.02.2024 № 245-38-22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</si>
  <si>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III-2, IV этапы строительства; подземные горно-капитальные работы –  XII, XIII, XIV-2, XV, XVII÷XIX этапы строительства)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</si>
  <si>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 подземные горно-капитальные работы –  XIV-1 и XVI этапы строительства)</t>
  </si>
  <si>
    <t>Выдано ЗОС № 245-61-23 от 29.02.2024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</si>
  <si>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</si>
  <si>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</si>
  <si>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«Строительство и реконструкция участков автомобильной дороги Р-21 "Кола" Санкт-Петербург - Петрозаводск - Мурманск - Печенга - граница с Королевством Норвегия. Реконструкция автомобильной дороги Р-21 "Кола" Санкт-Петербург - Петрозаводск - Мурманск - Печенга - граница с Королевством Норвегия. Подъезд к г. Мурманск  на участке км 14+297 - км 19+027, Мурманская область», Российская Федерация, Мурманская область, автомобильная дорога Р-21 «Кола»,подъезд к г. Мурманск  км 14+297 - км 19+027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</si>
  <si>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</si>
  <si>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</si>
  <si>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№  51-1-1-3-001581-2020 от 27.01.2020, ФАУ «Главгосэкспертиза России»</t>
  </si>
  <si>
    <t>от 20.05.2020 № 51-51000-045-2020, выдано Федеральным дорожным агентством Министерства транспорта Российской Федерации, срок действия — до 19.05.2023 г.</t>
  </si>
  <si>
    <t>извещение № 1  от 28.05.2020 (вх. № 245/3895 от 08.06.2020)</t>
  </si>
  <si>
    <t>«Морской перегрузочный комплекс сжиженного природного газа в Мурманской области. Этапы 2 и 3» Этап 3.; Российская Федерация, Мурманская обл., Баренцево море, ЗАТО Видяево, губа Ура.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</si>
  <si>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</si>
  <si>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</si>
  <si>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</si>
  <si>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</si>
  <si>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«Реконструкция причала № 2 Первого грузового района Мурманского морского торгового порта»</t>
  </si>
  <si>
    <t>ФГУП " РОСМОРПОРТ"</t>
  </si>
  <si>
    <t>АО "Мурманский морской торговый порт"</t>
  </si>
  <si>
    <t>№ 009-14/ГГЭ-8923/04 (№ в Реестре 00-1-4-0059-14) от 10.01.2014 ФАУ «Главгосэкспертиза России»</t>
  </si>
  <si>
    <t>от 26.04.2019 № 51-RU51320000-ЗД-39/8-2019 Федеральное агентство морского и речного транспорта (Росморречфлот) Министерства трнспорта Российской Федерации, срок действия разрешения на строительства до 31.10.2020</t>
  </si>
  <si>
    <t>Извещение № 1 от 11.02.2020 ( вх. от 11.02.2020 № 245/807)</t>
  </si>
  <si>
    <r>
      <rPr>
        <sz val="7"/>
        <color rgb="FF000001"/>
        <rFont val="Times New Roman"/>
        <family val="1"/>
        <charset val="204"/>
      </rPr>
      <t xml:space="preserve">   </t>
    </r>
    <r>
      <rPr>
        <sz val="8"/>
        <color rgb="FF000001"/>
        <rFont val="Times New Roman"/>
        <family val="1"/>
        <charset val="204"/>
      </rPr>
  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2.1</t>
    </r>
  </si>
  <si>
    <t xml:space="preserve">С </t>
  </si>
  <si>
    <t>Акционерное общество «Институт «Оргэнергострой»</t>
  </si>
  <si>
    <t>ЗОС</t>
  </si>
  <si>
    <t>№ 51-RU 51301000-ЗД-39/43-2019 от 07.07.2021,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</si>
  <si>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б/н от 29.08.2021</t>
  </si>
  <si>
    <t>выдано</t>
  </si>
  <si>
    <t>«Мурманск-Петрозаводск, строительство вторых железнодорожных путей общего пользования. Удлинение приемо-отправочных путей на станции Апатиты Октябрьской железной дороги» 1 этап – удлинение путей в парке приема на станции Апатиты до унифицированной полезной длины 1050 м, Мурманская область, городской округ г. Апатиты с подведомственной территорией</t>
  </si>
  <si>
    <t>1.2 ОАО «Российские железные дороги»</t>
  </si>
  <si>
    <t>№ 51-1-1-3-005829-2020 от 03.03.2020 ФАУ «Главгосэкспертиза России»</t>
  </si>
  <si>
    <t>от 14.10.2020 № 51-000-2564-2020МС выдано Министерством строительства и жилищно-коммунального хозяйства Российской Федерации</t>
  </si>
  <si>
    <t>№ 39 от 26.10.2020 (вх. № 240/36928 от 02.11.2020)</t>
  </si>
  <si>
    <t>«Мурманск – Петрозаводск, строительство вторых железнодорожных путей общего пользования. Строительство второго пути на участке Пулозеро (вкл.) – Лапландия (вкл.) Октябрьской железной дороги»; Российская Федерация, Мурманская обл., Кольский район, город Оленегорск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</si>
  <si>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</si>
  <si>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от 28.09.2020 № 51-1-1-3-048318-2020, выдано ФАУ «Главгосэкспертиза России» (Санкт-Петербургский филиал)</t>
  </si>
  <si>
    <t>: от 30.08.2022 № 51-000-3562-2022МС, выдано Министерством строительства и жилищно-коммунального хозяйства Российской Федерации (срок действия до 02.05.2025)</t>
  </si>
  <si>
    <t>№ 40 (исх. от 05.09.2022 № ИСХ-7426/ДКРС-СПб (вх. № 245/6684 от 05.09.2022 г.)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</si>
  <si>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</si>
  <si>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</si>
  <si>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</si>
  <si>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</si>
  <si>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</si>
  <si>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Комплекс перегрузки угля «Лавна» в морском порту Мурманск». Этап I.I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</si>
  <si>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</si>
  <si>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</si>
  <si>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</si>
  <si>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№ 51-01-БТ-39/19-2024-ФАМРТ, от 18.04.2024, выдано Федеральным агентством морского и речного транспорта  (Росморречфлот) Министерства транспорта Российской Федерации,  срок действия до28.02.2026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</si>
  <si>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</si>
  <si>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</si>
  <si>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</si>
  <si>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</si>
  <si>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</si>
  <si>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</si>
  <si>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</si>
  <si>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</si>
  <si>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</si>
  <si>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</si>
  <si>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</si>
  <si>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</si>
  <si>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</si>
  <si>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</si>
  <si>
    <t>«Оснащение аэропорта Апатиты (Хибины) оборудованием DVOR/DME»</t>
  </si>
  <si>
    <t>ФГУП «ГОСКОРПОРАЦИЯ ПО ОРВД»</t>
  </si>
  <si>
    <t>от 04.09.2024 № 51-09-11-2024/СЗМТУ, выдано Северо-Западным межрегиональным территориальным управлением воздушного транспорта Федерального агентства воздушного транспорта,  срок действия до 04.04.2025</t>
  </si>
  <si>
    <t>от 10.05.2023 № 51-1-1-3-024365-2023, выдано ФАУ «Главгосэкспертиза России».</t>
  </si>
  <si>
    <t>от 22.10.2024 № 245/5973</t>
  </si>
  <si>
    <t>«Строительство МГЭС на р. Паз» (шифр: 1300-4) (Гидроэлектростанция «Арктика», приказ ПАО «ТГК-1» от 13.12.2022 №221)</t>
  </si>
  <si>
    <t>ПАО «ТГК-1»</t>
  </si>
  <si>
    <t>№ 51-03-2-2023 от 10.01.2023, выдано администрацией Печенгского муниципального округа Мурманской области,  срок действия до 12.04.2026.</t>
  </si>
  <si>
    <t>от 17.11.2022 № 51-1-1-3-080376-2022, выдано ФАУ «Главгосэкспертиза России»</t>
  </si>
  <si>
    <t>от 11.10.2024 № 245/5793</t>
  </si>
  <si>
    <t xml:space="preserve"> «АО «Кольская ГМК». ЦЭН. Реконструкция экстракционного отделения кобальтового производства»</t>
  </si>
  <si>
    <t>от 05.08.2024 № 51-10-5-2024 с изменениями от 23.08.2024, выдано администрацией города Мончегорск,  срок действия до 08.06.2025</t>
  </si>
  <si>
    <t>АО «КОЛЬСКАЯ ГМК»</t>
  </si>
  <si>
    <t>от 02.07.2024 № 51-1-1-3-034629-2024, выдано ФАУ «Главгосэкспертиза России»</t>
  </si>
  <si>
    <t>от 28.08.2024 № 245/5032</t>
  </si>
  <si>
    <t>«ОАО «Кольская ГМК». Рудник «Северный-Глубокий». Вскрытие и отработка запасов руды до гор. -440 м. Увеличение производительности по добыче руды до 7,5 млн. т в год» 1 пусковой комплекс в составе: «Дополнительный конвейер от склада горной массы до борта карьера «Центральный»Мурманская область, Печенгский муниципальный округ,г. Заполярный (промплощадка)</t>
  </si>
  <si>
    <t>03.07.2024 № 51-03-8-2024, до 30.07.2025, Администрация Печенгского муниципального округа Мурманской области</t>
  </si>
  <si>
    <t>№ 01-11/2024-з от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</si>
</sst>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rgb="FF000001"/>
      <name val="Times New Roman"/>
      <family val="1"/>
      <charset val="204"/>
    </font>
    <font>
      <sz val="8"/>
      <color rgb="FF00000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11" fillId="0" borderId="5" xfId="0" applyFont="1" applyFill="1" applyBorder="1" applyAlignment="1">
      <alignment horizontal="left" vertical="top" wrapText="1" indent="1"/>
    </xf>
    <xf numFmtId="0" fontId="8" fillId="0" borderId="11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2" fillId="0" borderId="5" xfId="0" applyFont="1" applyBorder="1"/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0" fontId="8" fillId="0" borderId="15" xfId="0" applyFont="1" applyFill="1" applyBorder="1" applyAlignment="1">
      <alignment horizontal="center" vertical="top"/>
    </xf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11" fillId="0" borderId="6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top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/>
    </xf>
    <xf numFmtId="0" fontId="6" fillId="0" borderId="20" xfId="0" applyFont="1" applyBorder="1" applyAlignment="1">
      <alignment vertical="top" wrapText="1"/>
    </xf>
    <xf numFmtId="0" fontId="8" fillId="3" borderId="11" xfId="0" applyFont="1" applyFill="1" applyBorder="1" applyAlignment="1">
      <alignment horizontal="center" vertical="top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top"/>
    </xf>
    <xf numFmtId="0" fontId="12" fillId="3" borderId="10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3" borderId="23" xfId="0" quotePrefix="1" applyFont="1" applyFill="1" applyBorder="1" applyAlignment="1">
      <alignment horizontal="left" vertical="top" wrapText="1"/>
    </xf>
    <xf numFmtId="0" fontId="6" fillId="3" borderId="5" xfId="0" quotePrefix="1" applyFont="1" applyFill="1" applyBorder="1" applyAlignment="1">
      <alignment horizontal="left" vertical="top" wrapText="1"/>
    </xf>
    <xf numFmtId="0" fontId="6" fillId="3" borderId="23" xfId="0" quotePrefix="1" applyFont="1" applyFill="1" applyBorder="1" applyAlignment="1">
      <alignment horizontal="center" vertical="top" wrapText="1"/>
    </xf>
    <xf numFmtId="0" fontId="6" fillId="3" borderId="23" xfId="0" applyFont="1" applyFill="1" applyBorder="1" applyAlignment="1">
      <alignment horizontal="left" vertical="top" textRotation="90" wrapText="1"/>
    </xf>
    <xf numFmtId="0" fontId="11" fillId="3" borderId="5" xfId="0" applyFont="1" applyFill="1" applyBorder="1" applyAlignment="1">
      <alignment horizontal="left" vertical="center" wrapText="1" indent="1"/>
    </xf>
    <xf numFmtId="0" fontId="8" fillId="0" borderId="5" xfId="0" applyFont="1" applyBorder="1" applyAlignment="1">
      <alignment wrapText="1"/>
    </xf>
    <xf numFmtId="0" fontId="6" fillId="0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8" fillId="0" borderId="27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</cellXfs>
  <cellStyles count="1">
    <cellStyle name="Обычный" xfId="0" builtinId="0"/>
  </cellStyles>
  <dxfs count="228"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topLeftCell="A12" zoomScale="85" zoomScaleNormal="85" workbookViewId="0">
      <pane xSplit="11" ySplit="7" topLeftCell="L64" activePane="bottomRight" state="frozen"/>
      <selection activeCell="A12" sqref="A12"/>
      <selection pane="topRight" activeCell="L12" sqref="L12"/>
      <selection pane="bottomLeft" activeCell="A19" sqref="A19"/>
      <selection pane="bottomRight" activeCell="Q64" sqref="Q64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128" t="s">
        <v>1</v>
      </c>
      <c r="N2" s="128"/>
      <c r="O2" s="128"/>
    </row>
    <row r="3" spans="1:15" ht="15.75" x14ac:dyDescent="0.25">
      <c r="M3" s="128" t="s">
        <v>2</v>
      </c>
      <c r="N3" s="128"/>
      <c r="O3" s="128"/>
    </row>
    <row r="4" spans="1:15" ht="15.75" x14ac:dyDescent="0.25">
      <c r="M4" s="128" t="s">
        <v>3</v>
      </c>
      <c r="N4" s="128"/>
      <c r="O4" s="128"/>
    </row>
    <row r="5" spans="1:15" ht="15.75" x14ac:dyDescent="0.25">
      <c r="M5" s="128" t="s">
        <v>4</v>
      </c>
      <c r="N5" s="128"/>
      <c r="O5" s="128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128" t="s">
        <v>1</v>
      </c>
      <c r="N9" s="128"/>
      <c r="O9" s="128"/>
    </row>
    <row r="10" spans="1:15" ht="15.75" x14ac:dyDescent="0.25">
      <c r="M10" s="128" t="s">
        <v>2</v>
      </c>
      <c r="N10" s="128"/>
      <c r="O10" s="128"/>
    </row>
    <row r="11" spans="1:15" ht="15.75" x14ac:dyDescent="0.25">
      <c r="M11" s="128" t="s">
        <v>3</v>
      </c>
      <c r="N11" s="128"/>
      <c r="O11" s="128"/>
    </row>
    <row r="12" spans="1:15" ht="15.75" customHeight="1" x14ac:dyDescent="0.25">
      <c r="M12" s="128"/>
      <c r="N12" s="128"/>
      <c r="O12" s="128"/>
    </row>
    <row r="13" spans="1:15" ht="15.75" x14ac:dyDescent="0.25">
      <c r="M13" s="3"/>
      <c r="N13" s="4"/>
      <c r="O13" s="4"/>
    </row>
    <row r="15" spans="1:15" x14ac:dyDescent="0.25">
      <c r="A15" s="129" t="s">
        <v>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15" ht="15.75" x14ac:dyDescent="0.25">
      <c r="A16" s="130" t="s">
        <v>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ht="45.75" customHeight="1" thickBot="1" x14ac:dyDescent="0.3">
      <c r="A17" s="131" t="s">
        <v>115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</row>
    <row r="18" spans="1:16" ht="79.5" customHeight="1" x14ac:dyDescent="0.25">
      <c r="A18" s="133" t="s">
        <v>8</v>
      </c>
      <c r="B18" s="135" t="s">
        <v>9</v>
      </c>
      <c r="C18" s="135" t="s">
        <v>10</v>
      </c>
      <c r="D18" s="122" t="s">
        <v>11</v>
      </c>
      <c r="E18" s="137" t="s">
        <v>12</v>
      </c>
      <c r="F18" s="122" t="s">
        <v>13</v>
      </c>
      <c r="G18" s="122" t="s">
        <v>14</v>
      </c>
      <c r="H18" s="122" t="s">
        <v>40</v>
      </c>
      <c r="I18" s="122" t="s">
        <v>15</v>
      </c>
      <c r="J18" s="124" t="s">
        <v>16</v>
      </c>
      <c r="K18" s="126" t="s">
        <v>17</v>
      </c>
      <c r="L18" s="119" t="s">
        <v>18</v>
      </c>
      <c r="M18" s="119"/>
      <c r="N18" s="119"/>
      <c r="O18" s="120" t="s">
        <v>19</v>
      </c>
    </row>
    <row r="19" spans="1:16" ht="45.75" customHeight="1" thickBot="1" x14ac:dyDescent="0.3">
      <c r="A19" s="134"/>
      <c r="B19" s="136"/>
      <c r="C19" s="136"/>
      <c r="D19" s="123"/>
      <c r="E19" s="138"/>
      <c r="F19" s="123"/>
      <c r="G19" s="123"/>
      <c r="H19" s="123"/>
      <c r="I19" s="123"/>
      <c r="J19" s="125"/>
      <c r="K19" s="127"/>
      <c r="L19" s="89" t="s">
        <v>20</v>
      </c>
      <c r="M19" s="89" t="s">
        <v>21</v>
      </c>
      <c r="N19" s="89" t="s">
        <v>22</v>
      </c>
      <c r="O19" s="121"/>
    </row>
    <row r="20" spans="1:16" ht="10.5" customHeight="1" thickBot="1" x14ac:dyDescent="0.3">
      <c r="A20" s="81">
        <v>1</v>
      </c>
      <c r="B20" s="82">
        <v>2</v>
      </c>
      <c r="C20" s="82">
        <v>3</v>
      </c>
      <c r="D20" s="82">
        <v>4</v>
      </c>
      <c r="E20" s="82">
        <v>5</v>
      </c>
      <c r="F20" s="82">
        <v>6</v>
      </c>
      <c r="G20" s="82">
        <v>7</v>
      </c>
      <c r="H20" s="82">
        <v>8</v>
      </c>
      <c r="I20" s="82">
        <v>9</v>
      </c>
      <c r="J20" s="83">
        <v>10</v>
      </c>
      <c r="K20" s="84">
        <v>11</v>
      </c>
      <c r="L20" s="85">
        <v>12</v>
      </c>
      <c r="M20" s="86">
        <v>13</v>
      </c>
      <c r="N20" s="87">
        <v>14</v>
      </c>
      <c r="O20" s="88">
        <v>15</v>
      </c>
    </row>
    <row r="21" spans="1:16" ht="123" customHeight="1" x14ac:dyDescent="0.25">
      <c r="A21" s="70">
        <v>1</v>
      </c>
      <c r="B21" s="71" t="s">
        <v>24</v>
      </c>
      <c r="C21" s="72" t="s">
        <v>25</v>
      </c>
      <c r="D21" s="73" t="s">
        <v>150</v>
      </c>
      <c r="E21" s="72" t="s">
        <v>26</v>
      </c>
      <c r="F21" s="74" t="s">
        <v>27</v>
      </c>
      <c r="G21" s="75" t="s">
        <v>30</v>
      </c>
      <c r="H21" s="76" t="s">
        <v>28</v>
      </c>
      <c r="I21" s="76" t="s">
        <v>31</v>
      </c>
      <c r="J21" s="77" t="s">
        <v>175</v>
      </c>
      <c r="K21" s="78">
        <f>1+1</f>
        <v>2</v>
      </c>
      <c r="L21" s="79">
        <f>10+6</f>
        <v>16</v>
      </c>
      <c r="M21" s="79">
        <f>1+1</f>
        <v>2</v>
      </c>
      <c r="N21" s="79">
        <f>1+1</f>
        <v>2</v>
      </c>
      <c r="O21" s="80" t="s">
        <v>29</v>
      </c>
    </row>
    <row r="22" spans="1:16" ht="120" customHeight="1" x14ac:dyDescent="0.25">
      <c r="A22" s="50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63">
        <f>9+1+1</f>
        <v>11</v>
      </c>
      <c r="L22" s="43">
        <f>49+1+0</f>
        <v>50</v>
      </c>
      <c r="M22" s="43">
        <f>8+1+0</f>
        <v>9</v>
      </c>
      <c r="N22" s="43">
        <f>4+1+0</f>
        <v>5</v>
      </c>
      <c r="O22" s="51" t="s">
        <v>29</v>
      </c>
    </row>
    <row r="23" spans="1:16" ht="348.75" x14ac:dyDescent="0.25">
      <c r="A23" s="50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112</v>
      </c>
      <c r="H23" s="12" t="s">
        <v>37</v>
      </c>
      <c r="I23" s="11" t="s">
        <v>38</v>
      </c>
      <c r="J23" s="16" t="s">
        <v>39</v>
      </c>
      <c r="K23" s="63">
        <f>11+1+1+2</f>
        <v>15</v>
      </c>
      <c r="L23" s="43">
        <f>138+14+0</f>
        <v>152</v>
      </c>
      <c r="M23" s="43">
        <f>6+2+5+0</f>
        <v>13</v>
      </c>
      <c r="N23" s="43">
        <f>4+1+0</f>
        <v>5</v>
      </c>
      <c r="O23" s="51" t="s">
        <v>29</v>
      </c>
    </row>
    <row r="24" spans="1:16" ht="101.25" x14ac:dyDescent="0.25">
      <c r="A24" s="50">
        <v>4</v>
      </c>
      <c r="B24" s="6" t="s">
        <v>24</v>
      </c>
      <c r="C24" s="9" t="s">
        <v>109</v>
      </c>
      <c r="D24" s="11" t="s">
        <v>42</v>
      </c>
      <c r="E24" s="9" t="s">
        <v>26</v>
      </c>
      <c r="F24" s="10" t="s">
        <v>43</v>
      </c>
      <c r="G24" s="10" t="s">
        <v>44</v>
      </c>
      <c r="H24" s="10" t="s">
        <v>45</v>
      </c>
      <c r="I24" s="10" t="s">
        <v>46</v>
      </c>
      <c r="J24" s="18" t="s">
        <v>53</v>
      </c>
      <c r="K24" s="64"/>
      <c r="L24" s="46"/>
      <c r="M24" s="46"/>
      <c r="N24" s="46"/>
      <c r="O24" s="51" t="s">
        <v>29</v>
      </c>
    </row>
    <row r="25" spans="1:16" ht="123.75" x14ac:dyDescent="0.25">
      <c r="A25" s="50">
        <v>5</v>
      </c>
      <c r="B25" s="6" t="s">
        <v>24</v>
      </c>
      <c r="C25" s="9" t="s">
        <v>25</v>
      </c>
      <c r="D25" s="13" t="s">
        <v>47</v>
      </c>
      <c r="E25" s="9" t="s">
        <v>26</v>
      </c>
      <c r="F25" s="10" t="s">
        <v>48</v>
      </c>
      <c r="G25" s="10" t="s">
        <v>49</v>
      </c>
      <c r="H25" s="13" t="s">
        <v>50</v>
      </c>
      <c r="I25" s="13" t="s">
        <v>51</v>
      </c>
      <c r="J25" s="19" t="s">
        <v>52</v>
      </c>
      <c r="K25" s="65">
        <f>25+1+1+4</f>
        <v>31</v>
      </c>
      <c r="L25" s="47">
        <f>127+15+18+50+45</f>
        <v>255</v>
      </c>
      <c r="M25" s="47">
        <f>16+1+4</f>
        <v>21</v>
      </c>
      <c r="N25" s="47">
        <f>4+4</f>
        <v>8</v>
      </c>
      <c r="O25" s="51" t="s">
        <v>29</v>
      </c>
    </row>
    <row r="26" spans="1:16" ht="135" x14ac:dyDescent="0.25">
      <c r="A26" s="50">
        <v>6</v>
      </c>
      <c r="B26" s="6" t="s">
        <v>24</v>
      </c>
      <c r="C26" s="9" t="s">
        <v>25</v>
      </c>
      <c r="D26" s="27" t="s">
        <v>54</v>
      </c>
      <c r="E26" s="9" t="s">
        <v>26</v>
      </c>
      <c r="F26" s="10" t="s">
        <v>55</v>
      </c>
      <c r="G26" s="10" t="s">
        <v>56</v>
      </c>
      <c r="H26" s="10" t="s">
        <v>57</v>
      </c>
      <c r="I26" s="10" t="s">
        <v>58</v>
      </c>
      <c r="J26" s="18" t="s">
        <v>59</v>
      </c>
      <c r="K26" s="65">
        <f>4+1</f>
        <v>5</v>
      </c>
      <c r="L26" s="47">
        <f>1+13</f>
        <v>14</v>
      </c>
      <c r="M26" s="47">
        <f>1+1</f>
        <v>2</v>
      </c>
      <c r="N26" s="47">
        <v>1</v>
      </c>
      <c r="O26" s="51" t="s">
        <v>29</v>
      </c>
    </row>
    <row r="27" spans="1:16" ht="135" x14ac:dyDescent="0.25">
      <c r="A27" s="92">
        <v>7</v>
      </c>
      <c r="B27" s="6" t="s">
        <v>24</v>
      </c>
      <c r="C27" s="9" t="s">
        <v>25</v>
      </c>
      <c r="D27" s="27" t="s">
        <v>60</v>
      </c>
      <c r="E27" s="9" t="s">
        <v>41</v>
      </c>
      <c r="F27" s="14" t="s">
        <v>61</v>
      </c>
      <c r="G27" s="14" t="s">
        <v>62</v>
      </c>
      <c r="H27" s="14" t="s">
        <v>63</v>
      </c>
      <c r="I27" s="14" t="s">
        <v>64</v>
      </c>
      <c r="J27" s="20" t="s">
        <v>65</v>
      </c>
      <c r="K27" s="63">
        <v>6</v>
      </c>
      <c r="L27" s="43">
        <v>184</v>
      </c>
      <c r="M27" s="43">
        <v>4</v>
      </c>
      <c r="N27" s="47">
        <v>6</v>
      </c>
      <c r="O27" s="51" t="s">
        <v>29</v>
      </c>
    </row>
    <row r="28" spans="1:16" s="34" customFormat="1" ht="112.5" x14ac:dyDescent="0.25">
      <c r="A28" s="50">
        <v>8</v>
      </c>
      <c r="B28" s="33" t="s">
        <v>24</v>
      </c>
      <c r="C28" s="9" t="s">
        <v>109</v>
      </c>
      <c r="D28" s="8" t="s">
        <v>66</v>
      </c>
      <c r="E28" s="9" t="s">
        <v>26</v>
      </c>
      <c r="F28" s="45" t="s">
        <v>67</v>
      </c>
      <c r="G28" s="41" t="s">
        <v>68</v>
      </c>
      <c r="H28" s="41" t="s">
        <v>69</v>
      </c>
      <c r="I28" s="45" t="s">
        <v>70</v>
      </c>
      <c r="J28" s="58" t="s">
        <v>81</v>
      </c>
      <c r="K28" s="66"/>
      <c r="L28" s="48"/>
      <c r="M28" s="48"/>
      <c r="N28" s="48"/>
      <c r="O28" s="52" t="s">
        <v>29</v>
      </c>
    </row>
    <row r="29" spans="1:16" ht="123.75" x14ac:dyDescent="0.25">
      <c r="A29" s="50">
        <v>9</v>
      </c>
      <c r="B29" s="6" t="s">
        <v>24</v>
      </c>
      <c r="C29" s="9" t="s">
        <v>109</v>
      </c>
      <c r="D29" s="8" t="s">
        <v>71</v>
      </c>
      <c r="E29" s="9" t="s">
        <v>26</v>
      </c>
      <c r="F29" s="10" t="s">
        <v>72</v>
      </c>
      <c r="G29" s="11" t="s">
        <v>73</v>
      </c>
      <c r="H29" s="12" t="s">
        <v>74</v>
      </c>
      <c r="I29" s="11" t="s">
        <v>75</v>
      </c>
      <c r="J29" s="17" t="s">
        <v>83</v>
      </c>
      <c r="K29" s="64"/>
      <c r="L29" s="46"/>
      <c r="M29" s="46"/>
      <c r="N29" s="46"/>
      <c r="O29" s="51" t="s">
        <v>29</v>
      </c>
    </row>
    <row r="30" spans="1:16" ht="123.75" x14ac:dyDescent="0.25">
      <c r="A30" s="50">
        <v>10</v>
      </c>
      <c r="B30" s="6" t="s">
        <v>24</v>
      </c>
      <c r="C30" s="9" t="s">
        <v>109</v>
      </c>
      <c r="D30" s="8" t="s">
        <v>76</v>
      </c>
      <c r="E30" s="9" t="s">
        <v>41</v>
      </c>
      <c r="F30" s="10" t="s">
        <v>77</v>
      </c>
      <c r="G30" s="11" t="s">
        <v>78</v>
      </c>
      <c r="H30" s="12" t="s">
        <v>79</v>
      </c>
      <c r="I30" s="11" t="s">
        <v>80</v>
      </c>
      <c r="J30" s="17" t="s">
        <v>82</v>
      </c>
      <c r="K30" s="64"/>
      <c r="L30" s="46"/>
      <c r="M30" s="46"/>
      <c r="N30" s="46"/>
      <c r="O30" s="51" t="s">
        <v>29</v>
      </c>
    </row>
    <row r="31" spans="1:16" ht="75" customHeight="1" x14ac:dyDescent="0.25">
      <c r="A31" s="50">
        <v>11</v>
      </c>
      <c r="B31" s="6" t="s">
        <v>24</v>
      </c>
      <c r="C31" s="9" t="s">
        <v>25</v>
      </c>
      <c r="D31" s="11" t="s">
        <v>114</v>
      </c>
      <c r="E31" s="9" t="s">
        <v>26</v>
      </c>
      <c r="F31" s="10" t="s">
        <v>87</v>
      </c>
      <c r="G31" s="10" t="s">
        <v>84</v>
      </c>
      <c r="H31" s="10" t="s">
        <v>85</v>
      </c>
      <c r="I31" s="10" t="s">
        <v>86</v>
      </c>
      <c r="J31" s="21" t="s">
        <v>88</v>
      </c>
      <c r="K31" s="65">
        <f>24+5</f>
        <v>29</v>
      </c>
      <c r="L31" s="47">
        <v>208</v>
      </c>
      <c r="M31" s="47">
        <v>20</v>
      </c>
      <c r="N31" s="47">
        <f>4+9+2+2+5</f>
        <v>22</v>
      </c>
      <c r="O31" s="51" t="s">
        <v>29</v>
      </c>
      <c r="P31" s="24"/>
    </row>
    <row r="32" spans="1:16" ht="112.5" customHeight="1" x14ac:dyDescent="0.25">
      <c r="A32" s="50">
        <v>12</v>
      </c>
      <c r="B32" s="6" t="s">
        <v>24</v>
      </c>
      <c r="C32" s="9" t="s">
        <v>25</v>
      </c>
      <c r="D32" s="8" t="s">
        <v>217</v>
      </c>
      <c r="E32" s="9" t="s">
        <v>26</v>
      </c>
      <c r="F32" s="10" t="s">
        <v>89</v>
      </c>
      <c r="G32" s="11" t="s">
        <v>90</v>
      </c>
      <c r="H32" s="12" t="s">
        <v>91</v>
      </c>
      <c r="I32" s="11" t="s">
        <v>135</v>
      </c>
      <c r="J32" s="16" t="s">
        <v>92</v>
      </c>
      <c r="K32" s="63">
        <f>1+1+1+1</f>
        <v>4</v>
      </c>
      <c r="L32" s="43">
        <f>10+13+6</f>
        <v>29</v>
      </c>
      <c r="M32" s="43">
        <f>1+1+1</f>
        <v>3</v>
      </c>
      <c r="N32" s="43">
        <f>0</f>
        <v>0</v>
      </c>
      <c r="O32" s="51" t="s">
        <v>29</v>
      </c>
    </row>
    <row r="33" spans="1:15" ht="48.75" customHeight="1" x14ac:dyDescent="0.25">
      <c r="A33" s="92">
        <v>13</v>
      </c>
      <c r="B33" s="6" t="s">
        <v>24</v>
      </c>
      <c r="C33" s="9" t="s">
        <v>25</v>
      </c>
      <c r="D33" s="12" t="s">
        <v>148</v>
      </c>
      <c r="E33" s="9" t="s">
        <v>26</v>
      </c>
      <c r="F33" s="10" t="s">
        <v>89</v>
      </c>
      <c r="G33" s="11" t="s">
        <v>110</v>
      </c>
      <c r="H33" s="9" t="s">
        <v>93</v>
      </c>
      <c r="I33" s="8" t="s">
        <v>94</v>
      </c>
      <c r="J33" s="22" t="s">
        <v>95</v>
      </c>
      <c r="K33" s="67">
        <f>2+2+2+2+1</f>
        <v>9</v>
      </c>
      <c r="L33" s="43">
        <f>38+15+16+7</f>
        <v>76</v>
      </c>
      <c r="M33" s="43">
        <f>4+1+1</f>
        <v>6</v>
      </c>
      <c r="N33" s="43">
        <f>1+1</f>
        <v>2</v>
      </c>
      <c r="O33" s="51" t="s">
        <v>29</v>
      </c>
    </row>
    <row r="34" spans="1:15" ht="118.5" customHeight="1" x14ac:dyDescent="0.25">
      <c r="A34" s="50">
        <v>14</v>
      </c>
      <c r="B34" s="6" t="s">
        <v>24</v>
      </c>
      <c r="C34" s="15" t="s">
        <v>116</v>
      </c>
      <c r="D34" s="31" t="s">
        <v>237</v>
      </c>
      <c r="E34" s="9" t="s">
        <v>26</v>
      </c>
      <c r="F34" s="10" t="s">
        <v>96</v>
      </c>
      <c r="G34" s="10" t="s">
        <v>111</v>
      </c>
      <c r="H34" s="10" t="s">
        <v>97</v>
      </c>
      <c r="I34" s="10" t="s">
        <v>98</v>
      </c>
      <c r="J34" s="16" t="s">
        <v>99</v>
      </c>
      <c r="K34" s="67">
        <v>2</v>
      </c>
      <c r="L34" s="43">
        <v>35</v>
      </c>
      <c r="M34" s="43">
        <v>2</v>
      </c>
      <c r="N34" s="43">
        <v>2</v>
      </c>
      <c r="O34" s="42" t="s">
        <v>238</v>
      </c>
    </row>
    <row r="35" spans="1:15" ht="33" customHeight="1" x14ac:dyDescent="0.25">
      <c r="A35" s="50">
        <v>15</v>
      </c>
      <c r="B35" s="6" t="s">
        <v>24</v>
      </c>
      <c r="C35" s="9" t="s">
        <v>25</v>
      </c>
      <c r="D35" s="12" t="s">
        <v>100</v>
      </c>
      <c r="E35" s="9" t="s">
        <v>26</v>
      </c>
      <c r="F35" s="10" t="s">
        <v>101</v>
      </c>
      <c r="G35" s="10" t="s">
        <v>102</v>
      </c>
      <c r="H35" s="10" t="s">
        <v>103</v>
      </c>
      <c r="I35" s="10" t="s">
        <v>104</v>
      </c>
      <c r="J35" s="16" t="s">
        <v>105</v>
      </c>
      <c r="K35" s="67">
        <f>13+1+2+1+2+2+1+1</f>
        <v>23</v>
      </c>
      <c r="L35" s="43">
        <f>56+1+9+6+4+7</f>
        <v>83</v>
      </c>
      <c r="M35" s="43">
        <f>10+1+2+1+1+1</f>
        <v>16</v>
      </c>
      <c r="N35" s="43">
        <f>4+1+1+1+1+2</f>
        <v>10</v>
      </c>
      <c r="O35" s="51" t="s">
        <v>29</v>
      </c>
    </row>
    <row r="36" spans="1:15" ht="73.5" customHeight="1" x14ac:dyDescent="0.25">
      <c r="A36" s="50">
        <v>16</v>
      </c>
      <c r="B36" s="6" t="s">
        <v>24</v>
      </c>
      <c r="C36" s="9" t="s">
        <v>25</v>
      </c>
      <c r="D36" s="8" t="s">
        <v>314</v>
      </c>
      <c r="E36" s="15" t="s">
        <v>26</v>
      </c>
      <c r="F36" s="10" t="s">
        <v>106</v>
      </c>
      <c r="G36" s="10" t="s">
        <v>107</v>
      </c>
      <c r="H36" s="9" t="s">
        <v>108</v>
      </c>
      <c r="I36" s="10" t="s">
        <v>315</v>
      </c>
      <c r="J36" s="16" t="s">
        <v>316</v>
      </c>
      <c r="K36" s="67"/>
      <c r="L36" s="43"/>
      <c r="M36" s="43"/>
      <c r="N36" s="43"/>
      <c r="O36" s="51" t="s">
        <v>29</v>
      </c>
    </row>
    <row r="37" spans="1:15" ht="112.5" x14ac:dyDescent="0.25">
      <c r="A37" s="50">
        <v>17</v>
      </c>
      <c r="B37" s="6" t="s">
        <v>24</v>
      </c>
      <c r="C37" s="9" t="s">
        <v>25</v>
      </c>
      <c r="D37" s="12" t="s">
        <v>117</v>
      </c>
      <c r="E37" s="26" t="s">
        <v>26</v>
      </c>
      <c r="F37" s="27" t="s">
        <v>118</v>
      </c>
      <c r="G37" s="27" t="s">
        <v>122</v>
      </c>
      <c r="H37" s="12" t="s">
        <v>119</v>
      </c>
      <c r="I37" s="12" t="s">
        <v>120</v>
      </c>
      <c r="J37" s="59" t="s">
        <v>121</v>
      </c>
      <c r="K37" s="68"/>
      <c r="L37" s="49"/>
      <c r="M37" s="49"/>
      <c r="N37" s="49"/>
      <c r="O37" s="51" t="s">
        <v>29</v>
      </c>
    </row>
    <row r="38" spans="1:15" ht="112.5" x14ac:dyDescent="0.25">
      <c r="A38" s="50">
        <v>18</v>
      </c>
      <c r="B38" s="6" t="s">
        <v>24</v>
      </c>
      <c r="C38" s="9" t="s">
        <v>25</v>
      </c>
      <c r="D38" s="12" t="s">
        <v>123</v>
      </c>
      <c r="E38" s="9" t="s">
        <v>41</v>
      </c>
      <c r="F38" s="27" t="s">
        <v>125</v>
      </c>
      <c r="G38" s="12" t="s">
        <v>124</v>
      </c>
      <c r="H38" s="12" t="s">
        <v>126</v>
      </c>
      <c r="I38" s="12" t="s">
        <v>127</v>
      </c>
      <c r="J38" s="59" t="s">
        <v>128</v>
      </c>
      <c r="K38" s="63">
        <f>1+2+1+1</f>
        <v>5</v>
      </c>
      <c r="L38" s="43">
        <f>17+10+9</f>
        <v>36</v>
      </c>
      <c r="M38" s="43">
        <f>2+1+1</f>
        <v>4</v>
      </c>
      <c r="N38" s="47">
        <f>1+1+1</f>
        <v>3</v>
      </c>
      <c r="O38" s="51" t="s">
        <v>29</v>
      </c>
    </row>
    <row r="39" spans="1:15" ht="204" x14ac:dyDescent="0.25">
      <c r="A39" s="50">
        <v>19</v>
      </c>
      <c r="B39" s="6" t="s">
        <v>24</v>
      </c>
      <c r="C39" s="9" t="s">
        <v>25</v>
      </c>
      <c r="D39" s="11" t="s">
        <v>131</v>
      </c>
      <c r="E39" s="9" t="s">
        <v>26</v>
      </c>
      <c r="F39" s="10" t="s">
        <v>130</v>
      </c>
      <c r="G39" s="25"/>
      <c r="H39" s="28" t="s">
        <v>132</v>
      </c>
      <c r="I39" s="29" t="s">
        <v>133</v>
      </c>
      <c r="J39" s="21" t="s">
        <v>134</v>
      </c>
      <c r="K39" s="63">
        <f>1+1</f>
        <v>2</v>
      </c>
      <c r="L39" s="43">
        <f>33+23</f>
        <v>56</v>
      </c>
      <c r="M39" s="43">
        <f>1+1</f>
        <v>2</v>
      </c>
      <c r="N39" s="43">
        <v>3</v>
      </c>
      <c r="O39" s="51" t="s">
        <v>29</v>
      </c>
    </row>
    <row r="40" spans="1:15" ht="187.5" customHeight="1" x14ac:dyDescent="0.25">
      <c r="A40" s="50">
        <v>20</v>
      </c>
      <c r="B40" s="6" t="s">
        <v>24</v>
      </c>
      <c r="C40" s="9" t="s">
        <v>25</v>
      </c>
      <c r="D40" s="8" t="s">
        <v>217</v>
      </c>
      <c r="E40" s="9" t="s">
        <v>26</v>
      </c>
      <c r="F40" s="10" t="s">
        <v>89</v>
      </c>
      <c r="G40" s="11" t="s">
        <v>90</v>
      </c>
      <c r="H40" s="12" t="s">
        <v>91</v>
      </c>
      <c r="I40" s="11" t="s">
        <v>135</v>
      </c>
      <c r="J40" s="16" t="s">
        <v>92</v>
      </c>
      <c r="K40" s="63">
        <f>1+1+1</f>
        <v>3</v>
      </c>
      <c r="L40" s="43">
        <f>15+13</f>
        <v>28</v>
      </c>
      <c r="M40" s="43">
        <f>1+1</f>
        <v>2</v>
      </c>
      <c r="N40" s="43">
        <f>0+1</f>
        <v>1</v>
      </c>
      <c r="O40" s="51" t="s">
        <v>29</v>
      </c>
    </row>
    <row r="41" spans="1:15" ht="123.75" x14ac:dyDescent="0.25">
      <c r="A41" s="50">
        <v>21</v>
      </c>
      <c r="B41" s="6" t="s">
        <v>24</v>
      </c>
      <c r="C41" s="9" t="s">
        <v>25</v>
      </c>
      <c r="D41" s="8" t="s">
        <v>141</v>
      </c>
      <c r="E41" s="9" t="s">
        <v>26</v>
      </c>
      <c r="F41" s="10" t="s">
        <v>140</v>
      </c>
      <c r="G41" s="25"/>
      <c r="H41" s="10" t="s">
        <v>144</v>
      </c>
      <c r="I41" s="10" t="s">
        <v>142</v>
      </c>
      <c r="J41" s="21" t="s">
        <v>143</v>
      </c>
      <c r="K41" s="63">
        <v>4</v>
      </c>
      <c r="L41" s="43">
        <v>19</v>
      </c>
      <c r="M41" s="43">
        <v>4</v>
      </c>
      <c r="N41" s="43">
        <v>4</v>
      </c>
      <c r="O41" s="51" t="s">
        <v>29</v>
      </c>
    </row>
    <row r="42" spans="1:15" ht="135" x14ac:dyDescent="0.25">
      <c r="A42" s="50">
        <v>22</v>
      </c>
      <c r="B42" s="6" t="s">
        <v>24</v>
      </c>
      <c r="C42" s="9" t="s">
        <v>25</v>
      </c>
      <c r="D42" s="30" t="s">
        <v>149</v>
      </c>
      <c r="E42" s="23" t="s">
        <v>26</v>
      </c>
      <c r="F42" s="31" t="s">
        <v>140</v>
      </c>
      <c r="G42" s="30" t="s">
        <v>129</v>
      </c>
      <c r="H42" s="25"/>
      <c r="I42" s="25"/>
      <c r="J42" s="60"/>
      <c r="K42" s="63">
        <v>6</v>
      </c>
      <c r="L42" s="43">
        <v>24</v>
      </c>
      <c r="M42" s="43">
        <v>6</v>
      </c>
      <c r="N42" s="43">
        <v>4</v>
      </c>
      <c r="O42" s="51" t="s">
        <v>29</v>
      </c>
    </row>
    <row r="43" spans="1:15" ht="360" x14ac:dyDescent="0.25">
      <c r="A43" s="50">
        <v>23</v>
      </c>
      <c r="B43" s="6" t="s">
        <v>24</v>
      </c>
      <c r="C43" s="9" t="s">
        <v>25</v>
      </c>
      <c r="D43" s="8" t="s">
        <v>151</v>
      </c>
      <c r="E43" s="23" t="s">
        <v>41</v>
      </c>
      <c r="F43" s="10" t="s">
        <v>152</v>
      </c>
      <c r="G43" s="10" t="s">
        <v>153</v>
      </c>
      <c r="H43" s="12" t="s">
        <v>154</v>
      </c>
      <c r="I43" s="10" t="s">
        <v>155</v>
      </c>
      <c r="J43" s="21" t="s">
        <v>156</v>
      </c>
      <c r="K43" s="63">
        <v>1</v>
      </c>
      <c r="L43" s="43">
        <v>18</v>
      </c>
      <c r="M43" s="43">
        <v>0</v>
      </c>
      <c r="N43" s="43">
        <v>1</v>
      </c>
      <c r="O43" s="51" t="s">
        <v>29</v>
      </c>
    </row>
    <row r="44" spans="1:15" ht="281.25" x14ac:dyDescent="0.25">
      <c r="A44" s="50">
        <v>24</v>
      </c>
      <c r="B44" s="6" t="s">
        <v>24</v>
      </c>
      <c r="C44" s="9" t="s">
        <v>25</v>
      </c>
      <c r="D44" s="8" t="s">
        <v>157</v>
      </c>
      <c r="E44" s="23" t="s">
        <v>41</v>
      </c>
      <c r="F44" s="10" t="s">
        <v>145</v>
      </c>
      <c r="G44" s="10" t="s">
        <v>147</v>
      </c>
      <c r="H44" s="28" t="s">
        <v>146</v>
      </c>
      <c r="I44" s="28" t="s">
        <v>158</v>
      </c>
      <c r="J44" s="59" t="s">
        <v>159</v>
      </c>
      <c r="K44" s="107">
        <v>3</v>
      </c>
      <c r="L44" s="43">
        <v>17</v>
      </c>
      <c r="M44" s="43">
        <v>1</v>
      </c>
      <c r="N44" s="43">
        <v>5</v>
      </c>
      <c r="O44" s="51" t="s">
        <v>29</v>
      </c>
    </row>
    <row r="45" spans="1:15" ht="168.75" x14ac:dyDescent="0.25">
      <c r="A45" s="92">
        <v>25</v>
      </c>
      <c r="B45" s="105" t="s">
        <v>24</v>
      </c>
      <c r="C45" s="15" t="s">
        <v>25</v>
      </c>
      <c r="D45" s="109" t="s">
        <v>241</v>
      </c>
      <c r="E45" s="106" t="s">
        <v>41</v>
      </c>
      <c r="F45" s="110" t="s">
        <v>242</v>
      </c>
      <c r="G45" s="111" t="s">
        <v>243</v>
      </c>
      <c r="H45" s="31" t="s">
        <v>244</v>
      </c>
      <c r="I45" s="109" t="s">
        <v>245</v>
      </c>
      <c r="J45" s="112" t="s">
        <v>246</v>
      </c>
      <c r="K45" s="65">
        <v>4</v>
      </c>
      <c r="L45" s="47">
        <v>0</v>
      </c>
      <c r="M45" s="47">
        <v>0</v>
      </c>
      <c r="N45" s="47">
        <v>0</v>
      </c>
      <c r="O45" s="113" t="s">
        <v>29</v>
      </c>
    </row>
    <row r="46" spans="1:15" ht="240" x14ac:dyDescent="0.25">
      <c r="A46" s="50">
        <v>26</v>
      </c>
      <c r="B46" s="6" t="s">
        <v>24</v>
      </c>
      <c r="C46" s="9" t="s">
        <v>25</v>
      </c>
      <c r="D46" s="35" t="s">
        <v>164</v>
      </c>
      <c r="E46" s="26" t="s">
        <v>26</v>
      </c>
      <c r="F46" s="8" t="s">
        <v>165</v>
      </c>
      <c r="G46" s="8" t="s">
        <v>56</v>
      </c>
      <c r="H46" s="32" t="s">
        <v>167</v>
      </c>
      <c r="I46" s="32" t="s">
        <v>166</v>
      </c>
      <c r="J46" s="61" t="s">
        <v>168</v>
      </c>
      <c r="K46" s="63">
        <v>3</v>
      </c>
      <c r="L46" s="43">
        <v>32</v>
      </c>
      <c r="M46" s="43">
        <v>3</v>
      </c>
      <c r="N46" s="43">
        <v>2</v>
      </c>
      <c r="O46" s="51" t="s">
        <v>29</v>
      </c>
    </row>
    <row r="47" spans="1:15" ht="180" x14ac:dyDescent="0.25">
      <c r="A47" s="36">
        <v>27</v>
      </c>
      <c r="B47" s="6" t="s">
        <v>24</v>
      </c>
      <c r="C47" s="9" t="s">
        <v>25</v>
      </c>
      <c r="D47" s="35" t="s">
        <v>169</v>
      </c>
      <c r="E47" s="26" t="s">
        <v>26</v>
      </c>
      <c r="F47" s="8" t="s">
        <v>160</v>
      </c>
      <c r="G47" s="8" t="s">
        <v>161</v>
      </c>
      <c r="H47" s="32" t="s">
        <v>163</v>
      </c>
      <c r="I47" s="32" t="s">
        <v>162</v>
      </c>
      <c r="J47" s="59" t="s">
        <v>170</v>
      </c>
      <c r="K47" s="63">
        <v>2</v>
      </c>
      <c r="L47" s="43">
        <v>29</v>
      </c>
      <c r="M47" s="43">
        <v>2</v>
      </c>
      <c r="N47" s="43">
        <v>2</v>
      </c>
      <c r="O47" s="53"/>
    </row>
    <row r="48" spans="1:15" ht="129" customHeight="1" x14ac:dyDescent="0.25">
      <c r="A48" s="92">
        <v>28</v>
      </c>
      <c r="B48" s="6" t="s">
        <v>24</v>
      </c>
      <c r="C48" s="9" t="s">
        <v>116</v>
      </c>
      <c r="D48" s="30" t="s">
        <v>233</v>
      </c>
      <c r="E48" s="26" t="s">
        <v>26</v>
      </c>
      <c r="F48" s="10" t="s">
        <v>152</v>
      </c>
      <c r="G48" s="10" t="s">
        <v>171</v>
      </c>
      <c r="H48" s="12" t="s">
        <v>172</v>
      </c>
      <c r="I48" s="10" t="s">
        <v>173</v>
      </c>
      <c r="J48" s="21" t="s">
        <v>174</v>
      </c>
      <c r="K48" s="63">
        <v>3</v>
      </c>
      <c r="L48" s="43">
        <f>16+14</f>
        <v>30</v>
      </c>
      <c r="M48" s="43">
        <v>1</v>
      </c>
      <c r="N48" s="43">
        <f>1+1</f>
        <v>2</v>
      </c>
      <c r="O48" s="100" t="s">
        <v>235</v>
      </c>
    </row>
    <row r="49" spans="1:15" ht="95.25" customHeight="1" x14ac:dyDescent="0.25">
      <c r="A49" s="36">
        <v>29</v>
      </c>
      <c r="B49" s="6" t="s">
        <v>24</v>
      </c>
      <c r="C49" s="9" t="s">
        <v>25</v>
      </c>
      <c r="D49" s="8" t="s">
        <v>176</v>
      </c>
      <c r="E49" s="26" t="s">
        <v>26</v>
      </c>
      <c r="F49" s="10" t="s">
        <v>177</v>
      </c>
      <c r="G49" s="10" t="s">
        <v>113</v>
      </c>
      <c r="H49" s="12" t="s">
        <v>198</v>
      </c>
      <c r="I49" s="10" t="s">
        <v>191</v>
      </c>
      <c r="J49" s="21" t="s">
        <v>199</v>
      </c>
      <c r="K49" s="107">
        <v>2</v>
      </c>
      <c r="L49" s="43">
        <v>20</v>
      </c>
      <c r="M49" s="43">
        <v>2</v>
      </c>
      <c r="N49" s="108">
        <v>0</v>
      </c>
      <c r="O49" s="53"/>
    </row>
    <row r="50" spans="1:15" ht="54" customHeight="1" x14ac:dyDescent="0.25">
      <c r="A50" s="36">
        <v>30</v>
      </c>
      <c r="B50" s="6" t="s">
        <v>24</v>
      </c>
      <c r="C50" s="9" t="s">
        <v>25</v>
      </c>
      <c r="D50" s="12" t="s">
        <v>178</v>
      </c>
      <c r="E50" s="26" t="s">
        <v>26</v>
      </c>
      <c r="F50" s="10" t="s">
        <v>152</v>
      </c>
      <c r="G50" s="11" t="s">
        <v>200</v>
      </c>
      <c r="H50" s="41" t="s">
        <v>201</v>
      </c>
      <c r="I50" s="8" t="s">
        <v>192</v>
      </c>
      <c r="J50" s="21" t="s">
        <v>202</v>
      </c>
      <c r="K50" s="107">
        <v>0</v>
      </c>
      <c r="L50" s="108">
        <v>0</v>
      </c>
      <c r="M50" s="108">
        <v>0</v>
      </c>
      <c r="N50" s="108">
        <v>0</v>
      </c>
      <c r="O50" s="53"/>
    </row>
    <row r="51" spans="1:15" ht="42.75" customHeight="1" x14ac:dyDescent="0.25">
      <c r="A51" s="36">
        <v>31</v>
      </c>
      <c r="B51" s="6" t="s">
        <v>24</v>
      </c>
      <c r="C51" s="15" t="s">
        <v>25</v>
      </c>
      <c r="D51" s="30" t="s">
        <v>247</v>
      </c>
      <c r="E51" s="26" t="s">
        <v>26</v>
      </c>
      <c r="F51" s="10" t="s">
        <v>179</v>
      </c>
      <c r="G51" s="10" t="s">
        <v>203</v>
      </c>
      <c r="H51" s="10" t="s">
        <v>204</v>
      </c>
      <c r="I51" s="11" t="s">
        <v>193</v>
      </c>
      <c r="J51" s="21" t="s">
        <v>205</v>
      </c>
      <c r="K51" s="63">
        <v>7</v>
      </c>
      <c r="L51" s="43">
        <v>38</v>
      </c>
      <c r="M51" s="43">
        <v>0</v>
      </c>
      <c r="N51" s="43">
        <v>4</v>
      </c>
      <c r="O51" s="42" t="s">
        <v>29</v>
      </c>
    </row>
    <row r="52" spans="1:15" ht="31.5" customHeight="1" x14ac:dyDescent="0.25">
      <c r="A52" s="36">
        <v>32</v>
      </c>
      <c r="B52" s="6" t="s">
        <v>24</v>
      </c>
      <c r="C52" s="9" t="s">
        <v>25</v>
      </c>
      <c r="D52" s="11" t="s">
        <v>180</v>
      </c>
      <c r="E52" s="26" t="s">
        <v>41</v>
      </c>
      <c r="F52" s="10" t="s">
        <v>181</v>
      </c>
      <c r="G52" s="10" t="s">
        <v>206</v>
      </c>
      <c r="H52" s="10" t="s">
        <v>207</v>
      </c>
      <c r="I52" s="11" t="s">
        <v>194</v>
      </c>
      <c r="J52" s="21" t="s">
        <v>208</v>
      </c>
      <c r="K52" s="67">
        <v>1</v>
      </c>
      <c r="L52" s="44">
        <v>2</v>
      </c>
      <c r="M52" s="44">
        <v>0</v>
      </c>
      <c r="N52" s="44">
        <v>1</v>
      </c>
      <c r="O52" s="51" t="s">
        <v>29</v>
      </c>
    </row>
    <row r="53" spans="1:15" ht="45" customHeight="1" x14ac:dyDescent="0.25">
      <c r="A53" s="36">
        <v>33</v>
      </c>
      <c r="B53" s="6" t="s">
        <v>24</v>
      </c>
      <c r="C53" s="9" t="s">
        <v>25</v>
      </c>
      <c r="D53" s="11" t="s">
        <v>182</v>
      </c>
      <c r="E53" s="26" t="s">
        <v>26</v>
      </c>
      <c r="F53" s="10" t="s">
        <v>183</v>
      </c>
      <c r="G53" s="10" t="s">
        <v>203</v>
      </c>
      <c r="H53" s="10" t="s">
        <v>204</v>
      </c>
      <c r="I53" s="11" t="s">
        <v>58</v>
      </c>
      <c r="J53" s="21" t="s">
        <v>205</v>
      </c>
      <c r="K53" s="67">
        <v>0</v>
      </c>
      <c r="L53" s="44">
        <v>0</v>
      </c>
      <c r="M53" s="44">
        <v>0</v>
      </c>
      <c r="N53" s="44">
        <v>0</v>
      </c>
      <c r="O53" s="51" t="s">
        <v>29</v>
      </c>
    </row>
    <row r="54" spans="1:15" ht="50.25" customHeight="1" x14ac:dyDescent="0.25">
      <c r="A54" s="36">
        <v>34</v>
      </c>
      <c r="B54" s="6" t="s">
        <v>24</v>
      </c>
      <c r="C54" s="9" t="s">
        <v>25</v>
      </c>
      <c r="D54" s="27" t="s">
        <v>184</v>
      </c>
      <c r="E54" s="26" t="s">
        <v>26</v>
      </c>
      <c r="F54" s="27" t="s">
        <v>185</v>
      </c>
      <c r="G54" s="14" t="s">
        <v>209</v>
      </c>
      <c r="H54" s="14" t="s">
        <v>210</v>
      </c>
      <c r="I54" s="27" t="s">
        <v>195</v>
      </c>
      <c r="J54" s="21" t="s">
        <v>211</v>
      </c>
      <c r="K54" s="67">
        <v>2</v>
      </c>
      <c r="L54" s="44">
        <v>4</v>
      </c>
      <c r="M54" s="44">
        <v>2</v>
      </c>
      <c r="N54" s="44">
        <v>2</v>
      </c>
      <c r="O54" s="51" t="s">
        <v>29</v>
      </c>
    </row>
    <row r="55" spans="1:15" ht="66.75" customHeight="1" x14ac:dyDescent="0.25">
      <c r="A55" s="36">
        <v>35</v>
      </c>
      <c r="B55" s="6" t="s">
        <v>24</v>
      </c>
      <c r="C55" s="9" t="s">
        <v>25</v>
      </c>
      <c r="D55" s="30" t="s">
        <v>186</v>
      </c>
      <c r="E55" s="26" t="s">
        <v>41</v>
      </c>
      <c r="F55" s="10" t="s">
        <v>187</v>
      </c>
      <c r="G55" s="10" t="s">
        <v>212</v>
      </c>
      <c r="H55" s="10" t="s">
        <v>213</v>
      </c>
      <c r="I55" s="11" t="s">
        <v>196</v>
      </c>
      <c r="J55" s="21" t="s">
        <v>214</v>
      </c>
      <c r="K55" s="67">
        <v>0</v>
      </c>
      <c r="L55" s="44">
        <v>0</v>
      </c>
      <c r="M55" s="44">
        <v>0</v>
      </c>
      <c r="N55" s="44">
        <v>0</v>
      </c>
      <c r="O55" s="51" t="s">
        <v>29</v>
      </c>
    </row>
    <row r="56" spans="1:15" ht="69.75" customHeight="1" thickBot="1" x14ac:dyDescent="0.3">
      <c r="A56" s="54">
        <v>36</v>
      </c>
      <c r="B56" s="6" t="s">
        <v>24</v>
      </c>
      <c r="C56" s="9" t="s">
        <v>25</v>
      </c>
      <c r="D56" s="30" t="s">
        <v>188</v>
      </c>
      <c r="E56" s="26" t="s">
        <v>41</v>
      </c>
      <c r="F56" s="10" t="s">
        <v>187</v>
      </c>
      <c r="G56" s="10" t="s">
        <v>212</v>
      </c>
      <c r="H56" s="10" t="s">
        <v>213</v>
      </c>
      <c r="I56" s="11" t="s">
        <v>196</v>
      </c>
      <c r="J56" s="21" t="s">
        <v>214</v>
      </c>
      <c r="K56" s="67">
        <v>0</v>
      </c>
      <c r="L56" s="44">
        <v>0</v>
      </c>
      <c r="M56" s="44">
        <v>0</v>
      </c>
      <c r="N56" s="44">
        <v>0</v>
      </c>
      <c r="O56" s="51" t="s">
        <v>29</v>
      </c>
    </row>
    <row r="57" spans="1:15" ht="64.5" customHeight="1" thickBot="1" x14ac:dyDescent="0.3">
      <c r="A57" s="50">
        <v>37</v>
      </c>
      <c r="B57" s="37" t="s">
        <v>24</v>
      </c>
      <c r="C57" s="7" t="s">
        <v>25</v>
      </c>
      <c r="D57" s="40" t="s">
        <v>189</v>
      </c>
      <c r="E57" s="38" t="s">
        <v>26</v>
      </c>
      <c r="F57" s="39" t="s">
        <v>190</v>
      </c>
      <c r="G57" s="55"/>
      <c r="H57" s="40" t="s">
        <v>215</v>
      </c>
      <c r="I57" s="40" t="s">
        <v>197</v>
      </c>
      <c r="J57" s="62" t="s">
        <v>216</v>
      </c>
      <c r="K57" s="69">
        <v>1</v>
      </c>
      <c r="L57" s="56">
        <v>1</v>
      </c>
      <c r="M57" s="56">
        <v>1</v>
      </c>
      <c r="N57" s="56">
        <v>1</v>
      </c>
      <c r="O57" s="57" t="s">
        <v>29</v>
      </c>
    </row>
    <row r="58" spans="1:15" ht="103.5" customHeight="1" x14ac:dyDescent="0.25">
      <c r="A58" s="90">
        <v>38</v>
      </c>
      <c r="B58" s="6" t="s">
        <v>24</v>
      </c>
      <c r="C58" s="9" t="s">
        <v>25</v>
      </c>
      <c r="D58" s="8" t="s">
        <v>223</v>
      </c>
      <c r="E58" s="9" t="s">
        <v>26</v>
      </c>
      <c r="F58" s="10" t="s">
        <v>177</v>
      </c>
      <c r="G58" s="91" t="s">
        <v>113</v>
      </c>
      <c r="H58" s="12" t="s">
        <v>198</v>
      </c>
      <c r="I58" s="10" t="s">
        <v>191</v>
      </c>
      <c r="J58" s="10" t="s">
        <v>199</v>
      </c>
      <c r="K58" s="43">
        <f>2+1</f>
        <v>3</v>
      </c>
      <c r="L58" s="43">
        <f>9+11+7</f>
        <v>27</v>
      </c>
      <c r="M58" s="43">
        <f>1+1+1</f>
        <v>3</v>
      </c>
      <c r="N58" s="43">
        <f>1+1+1</f>
        <v>3</v>
      </c>
      <c r="O58" s="51" t="s">
        <v>29</v>
      </c>
    </row>
    <row r="59" spans="1:15" ht="37.5" customHeight="1" x14ac:dyDescent="0.25">
      <c r="A59" s="90">
        <v>39</v>
      </c>
      <c r="B59" s="6" t="s">
        <v>24</v>
      </c>
      <c r="C59" s="9" t="s">
        <v>25</v>
      </c>
      <c r="D59" s="8" t="s">
        <v>218</v>
      </c>
      <c r="E59" s="9" t="s">
        <v>26</v>
      </c>
      <c r="F59" s="10" t="s">
        <v>89</v>
      </c>
      <c r="G59" s="10" t="s">
        <v>219</v>
      </c>
      <c r="H59" s="12" t="s">
        <v>220</v>
      </c>
      <c r="I59" s="10" t="s">
        <v>221</v>
      </c>
      <c r="J59" s="9" t="s">
        <v>222</v>
      </c>
      <c r="K59" s="23">
        <f>2</f>
        <v>2</v>
      </c>
      <c r="L59" s="23">
        <f>10+5</f>
        <v>15</v>
      </c>
      <c r="M59" s="23">
        <f>1+1</f>
        <v>2</v>
      </c>
      <c r="N59" s="23">
        <f>1+1</f>
        <v>2</v>
      </c>
      <c r="O59" s="51" t="s">
        <v>29</v>
      </c>
    </row>
    <row r="60" spans="1:15" ht="83.25" customHeight="1" x14ac:dyDescent="0.25">
      <c r="A60" s="99">
        <v>40</v>
      </c>
      <c r="B60" s="93" t="s">
        <v>24</v>
      </c>
      <c r="C60" s="94" t="s">
        <v>25</v>
      </c>
      <c r="D60" s="95" t="s">
        <v>224</v>
      </c>
      <c r="E60" s="94" t="s">
        <v>26</v>
      </c>
      <c r="F60" s="91" t="s">
        <v>89</v>
      </c>
      <c r="G60" s="91" t="s">
        <v>136</v>
      </c>
      <c r="H60" s="96" t="s">
        <v>137</v>
      </c>
      <c r="I60" s="91" t="s">
        <v>138</v>
      </c>
      <c r="J60" s="91" t="s">
        <v>139</v>
      </c>
      <c r="K60" s="97"/>
      <c r="L60" s="97"/>
      <c r="M60" s="97"/>
      <c r="N60" s="97"/>
      <c r="O60" s="51" t="s">
        <v>29</v>
      </c>
    </row>
    <row r="61" spans="1:15" ht="69" customHeight="1" x14ac:dyDescent="0.25">
      <c r="A61" s="104">
        <v>41</v>
      </c>
      <c r="B61" s="105" t="s">
        <v>24</v>
      </c>
      <c r="C61" s="15" t="s">
        <v>25</v>
      </c>
      <c r="D61" s="30" t="s">
        <v>225</v>
      </c>
      <c r="E61" s="106" t="s">
        <v>26</v>
      </c>
      <c r="F61" s="8" t="s">
        <v>226</v>
      </c>
      <c r="G61" s="30" t="s">
        <v>239</v>
      </c>
      <c r="H61" s="10" t="s">
        <v>240</v>
      </c>
      <c r="I61" s="8" t="s">
        <v>227</v>
      </c>
      <c r="J61" s="25"/>
      <c r="K61" s="43">
        <v>2</v>
      </c>
      <c r="L61" s="43">
        <v>6</v>
      </c>
      <c r="M61" s="43">
        <v>2</v>
      </c>
      <c r="N61" s="43">
        <v>4</v>
      </c>
      <c r="O61" s="51" t="s">
        <v>29</v>
      </c>
    </row>
    <row r="62" spans="1:15" ht="34.5" customHeight="1" x14ac:dyDescent="0.25">
      <c r="A62" s="90">
        <v>42</v>
      </c>
      <c r="B62" s="6" t="s">
        <v>24</v>
      </c>
      <c r="C62" s="9" t="s">
        <v>25</v>
      </c>
      <c r="D62" s="8" t="s">
        <v>228</v>
      </c>
      <c r="E62" s="23" t="s">
        <v>26</v>
      </c>
      <c r="F62" s="8" t="s">
        <v>229</v>
      </c>
      <c r="G62" s="25"/>
      <c r="H62" s="25"/>
      <c r="I62" s="25"/>
      <c r="J62" s="25"/>
      <c r="K62" s="25"/>
      <c r="L62" s="25"/>
      <c r="M62" s="25"/>
      <c r="N62" s="25"/>
      <c r="O62" s="51" t="s">
        <v>29</v>
      </c>
    </row>
    <row r="63" spans="1:15" ht="122.25" customHeight="1" x14ac:dyDescent="0.25">
      <c r="A63" s="90">
        <v>43</v>
      </c>
      <c r="B63" s="6" t="s">
        <v>24</v>
      </c>
      <c r="C63" s="9" t="s">
        <v>25</v>
      </c>
      <c r="D63" s="98" t="s">
        <v>230</v>
      </c>
      <c r="E63" s="23" t="s">
        <v>26</v>
      </c>
      <c r="F63" s="98" t="s">
        <v>231</v>
      </c>
      <c r="G63" s="25"/>
      <c r="H63" s="25"/>
      <c r="I63" s="98" t="s">
        <v>232</v>
      </c>
      <c r="J63" s="25"/>
      <c r="K63" s="25"/>
      <c r="L63" s="25"/>
      <c r="M63" s="25"/>
      <c r="N63" s="25"/>
      <c r="O63" s="51" t="s">
        <v>29</v>
      </c>
    </row>
    <row r="64" spans="1:15" ht="144" customHeight="1" x14ac:dyDescent="0.25">
      <c r="A64" s="101">
        <v>44</v>
      </c>
      <c r="B64" s="6" t="s">
        <v>24</v>
      </c>
      <c r="C64" s="9" t="s">
        <v>25</v>
      </c>
      <c r="D64" s="31" t="s">
        <v>236</v>
      </c>
      <c r="E64" s="9" t="s">
        <v>26</v>
      </c>
      <c r="F64" s="10" t="s">
        <v>96</v>
      </c>
      <c r="G64" s="10" t="s">
        <v>111</v>
      </c>
      <c r="H64" s="10" t="s">
        <v>97</v>
      </c>
      <c r="I64" s="10" t="s">
        <v>98</v>
      </c>
      <c r="J64" s="16" t="s">
        <v>99</v>
      </c>
      <c r="K64" s="102">
        <f>8+1</f>
        <v>9</v>
      </c>
      <c r="L64" s="103">
        <f>116+14</f>
        <v>130</v>
      </c>
      <c r="M64" s="103">
        <f>6+1</f>
        <v>7</v>
      </c>
      <c r="N64" s="103">
        <f>4+1</f>
        <v>5</v>
      </c>
      <c r="O64" s="51" t="s">
        <v>29</v>
      </c>
    </row>
    <row r="65" spans="1:15" ht="112.5" customHeight="1" x14ac:dyDescent="0.25">
      <c r="A65" s="90">
        <v>45</v>
      </c>
      <c r="B65" s="6" t="s">
        <v>24</v>
      </c>
      <c r="C65" s="9" t="s">
        <v>25</v>
      </c>
      <c r="D65" s="30" t="s">
        <v>234</v>
      </c>
      <c r="E65" s="26" t="s">
        <v>26</v>
      </c>
      <c r="F65" s="10" t="s">
        <v>152</v>
      </c>
      <c r="G65" s="10" t="s">
        <v>171</v>
      </c>
      <c r="H65" s="12" t="s">
        <v>172</v>
      </c>
      <c r="I65" s="10" t="s">
        <v>173</v>
      </c>
      <c r="J65" s="10" t="s">
        <v>174</v>
      </c>
      <c r="K65" s="25"/>
      <c r="L65" s="25"/>
      <c r="M65" s="25"/>
      <c r="N65" s="25"/>
      <c r="O65" s="23" t="s">
        <v>29</v>
      </c>
    </row>
    <row r="66" spans="1:15" ht="87.75" customHeight="1" x14ac:dyDescent="0.25">
      <c r="A66" s="90">
        <v>46</v>
      </c>
      <c r="B66" s="6" t="s">
        <v>24</v>
      </c>
      <c r="C66" s="9" t="s">
        <v>25</v>
      </c>
      <c r="D66" s="114" t="s">
        <v>248</v>
      </c>
      <c r="E66" s="9" t="s">
        <v>26</v>
      </c>
      <c r="F66" s="14" t="s">
        <v>242</v>
      </c>
      <c r="G66" s="14" t="s">
        <v>243</v>
      </c>
      <c r="H66" s="10" t="s">
        <v>249</v>
      </c>
      <c r="I66" s="27" t="s">
        <v>250</v>
      </c>
      <c r="J66" s="91" t="s">
        <v>251</v>
      </c>
      <c r="K66" s="25"/>
      <c r="L66" s="25"/>
      <c r="M66" s="25"/>
      <c r="N66" s="25"/>
      <c r="O66" s="23" t="s">
        <v>29</v>
      </c>
    </row>
    <row r="67" spans="1:15" ht="63.75" customHeight="1" x14ac:dyDescent="0.25">
      <c r="A67" s="90">
        <v>47</v>
      </c>
      <c r="B67" s="6" t="s">
        <v>24</v>
      </c>
      <c r="C67" s="9" t="s">
        <v>25</v>
      </c>
      <c r="D67" s="12" t="s">
        <v>252</v>
      </c>
      <c r="E67" s="9" t="s">
        <v>41</v>
      </c>
      <c r="F67" s="10" t="s">
        <v>253</v>
      </c>
      <c r="G67" s="10" t="s">
        <v>254</v>
      </c>
      <c r="H67" s="10" t="s">
        <v>255</v>
      </c>
      <c r="I67" s="11" t="s">
        <v>256</v>
      </c>
      <c r="J67" s="10" t="s">
        <v>257</v>
      </c>
      <c r="K67" s="43">
        <v>9</v>
      </c>
      <c r="L67" s="43">
        <v>21</v>
      </c>
      <c r="M67" s="43">
        <v>5</v>
      </c>
      <c r="N67" s="43">
        <v>8</v>
      </c>
      <c r="O67" s="23" t="s">
        <v>29</v>
      </c>
    </row>
    <row r="68" spans="1:15" ht="69.75" customHeight="1" x14ac:dyDescent="0.25">
      <c r="A68" s="90">
        <v>48</v>
      </c>
      <c r="B68" s="6" t="s">
        <v>24</v>
      </c>
      <c r="C68" s="115" t="s">
        <v>261</v>
      </c>
      <c r="D68" s="12" t="s">
        <v>258</v>
      </c>
      <c r="E68" s="33" t="s">
        <v>259</v>
      </c>
      <c r="F68" s="10" t="s">
        <v>145</v>
      </c>
      <c r="G68" s="10" t="s">
        <v>260</v>
      </c>
      <c r="H68" s="10" t="s">
        <v>146</v>
      </c>
      <c r="I68" s="11" t="s">
        <v>262</v>
      </c>
      <c r="J68" s="10" t="s">
        <v>263</v>
      </c>
      <c r="K68" s="43">
        <v>7</v>
      </c>
      <c r="L68" s="43">
        <v>93</v>
      </c>
      <c r="M68" s="43">
        <v>3</v>
      </c>
      <c r="N68" s="43">
        <v>6</v>
      </c>
      <c r="O68" s="23" t="s">
        <v>264</v>
      </c>
    </row>
    <row r="69" spans="1:15" ht="51" customHeight="1" x14ac:dyDescent="0.25">
      <c r="A69" s="90">
        <v>49</v>
      </c>
      <c r="B69" s="6" t="s">
        <v>24</v>
      </c>
      <c r="C69" s="9" t="s">
        <v>25</v>
      </c>
      <c r="D69" s="30" t="s">
        <v>265</v>
      </c>
      <c r="E69" s="116" t="s">
        <v>26</v>
      </c>
      <c r="F69" s="31" t="s">
        <v>266</v>
      </c>
      <c r="G69" s="30" t="s">
        <v>129</v>
      </c>
      <c r="H69" s="31" t="s">
        <v>267</v>
      </c>
      <c r="I69" s="11" t="s">
        <v>268</v>
      </c>
      <c r="J69" s="10" t="s">
        <v>269</v>
      </c>
      <c r="K69" s="43">
        <v>6</v>
      </c>
      <c r="L69" s="43">
        <v>31</v>
      </c>
      <c r="M69" s="43">
        <v>2</v>
      </c>
      <c r="N69" s="43">
        <v>4</v>
      </c>
      <c r="O69" s="23" t="s">
        <v>29</v>
      </c>
    </row>
    <row r="70" spans="1:15" ht="75" customHeight="1" x14ac:dyDescent="0.25">
      <c r="A70" s="90">
        <v>50</v>
      </c>
      <c r="B70" s="6" t="s">
        <v>24</v>
      </c>
      <c r="C70" s="9" t="s">
        <v>25</v>
      </c>
      <c r="D70" s="30" t="s">
        <v>270</v>
      </c>
      <c r="E70" s="116" t="s">
        <v>26</v>
      </c>
      <c r="F70" s="31" t="s">
        <v>271</v>
      </c>
      <c r="G70" s="30" t="s">
        <v>239</v>
      </c>
      <c r="H70" s="31" t="s">
        <v>272</v>
      </c>
      <c r="I70" s="30" t="s">
        <v>273</v>
      </c>
      <c r="J70" s="10" t="s">
        <v>274</v>
      </c>
      <c r="K70" s="43">
        <v>3</v>
      </c>
      <c r="L70" s="43">
        <v>4</v>
      </c>
      <c r="M70" s="43">
        <v>0</v>
      </c>
      <c r="N70" s="43">
        <v>2</v>
      </c>
      <c r="O70" s="23" t="s">
        <v>29</v>
      </c>
    </row>
    <row r="71" spans="1:15" ht="129" customHeight="1" x14ac:dyDescent="0.25">
      <c r="A71" s="90">
        <v>51</v>
      </c>
      <c r="B71" s="6" t="s">
        <v>24</v>
      </c>
      <c r="C71" s="9" t="s">
        <v>25</v>
      </c>
      <c r="D71" s="30" t="s">
        <v>275</v>
      </c>
      <c r="E71" s="116" t="s">
        <v>26</v>
      </c>
      <c r="F71" s="10" t="s">
        <v>89</v>
      </c>
      <c r="G71" s="30" t="s">
        <v>276</v>
      </c>
      <c r="H71" s="30" t="s">
        <v>277</v>
      </c>
      <c r="I71" s="30" t="s">
        <v>278</v>
      </c>
      <c r="J71" s="10" t="s">
        <v>279</v>
      </c>
      <c r="K71" s="23">
        <f>1</f>
        <v>1</v>
      </c>
      <c r="L71" s="23">
        <f>11</f>
        <v>11</v>
      </c>
      <c r="M71" s="23">
        <f>1</f>
        <v>1</v>
      </c>
      <c r="N71" s="23">
        <f>1</f>
        <v>1</v>
      </c>
      <c r="O71" s="23"/>
    </row>
    <row r="72" spans="1:15" ht="129" customHeight="1" x14ac:dyDescent="0.25">
      <c r="A72" s="90">
        <v>52</v>
      </c>
      <c r="B72" s="6" t="s">
        <v>24</v>
      </c>
      <c r="C72" s="9" t="s">
        <v>25</v>
      </c>
      <c r="D72" s="30" t="s">
        <v>280</v>
      </c>
      <c r="E72" s="116" t="s">
        <v>26</v>
      </c>
      <c r="F72" s="10" t="s">
        <v>281</v>
      </c>
      <c r="G72" s="30" t="s">
        <v>282</v>
      </c>
      <c r="H72" s="30" t="s">
        <v>283</v>
      </c>
      <c r="I72" s="30" t="s">
        <v>284</v>
      </c>
      <c r="J72" s="10" t="s">
        <v>285</v>
      </c>
      <c r="K72" s="25"/>
      <c r="L72" s="25"/>
      <c r="M72" s="25"/>
      <c r="N72" s="25"/>
      <c r="O72" s="25"/>
    </row>
    <row r="73" spans="1:15" ht="129" customHeight="1" x14ac:dyDescent="0.25">
      <c r="A73" s="90">
        <v>53</v>
      </c>
      <c r="B73" s="6" t="s">
        <v>24</v>
      </c>
      <c r="C73" s="9" t="s">
        <v>25</v>
      </c>
      <c r="D73" s="30" t="s">
        <v>286</v>
      </c>
      <c r="E73" s="116" t="s">
        <v>26</v>
      </c>
      <c r="F73" s="10" t="s">
        <v>281</v>
      </c>
      <c r="G73" s="30" t="s">
        <v>282</v>
      </c>
      <c r="H73" s="30" t="s">
        <v>283</v>
      </c>
      <c r="I73" s="30" t="s">
        <v>287</v>
      </c>
      <c r="J73" s="10" t="s">
        <v>285</v>
      </c>
      <c r="K73" s="25"/>
      <c r="L73" s="25"/>
      <c r="M73" s="25"/>
      <c r="N73" s="25"/>
      <c r="O73" s="25"/>
    </row>
    <row r="74" spans="1:15" ht="129" customHeight="1" x14ac:dyDescent="0.25">
      <c r="A74" s="90">
        <v>54</v>
      </c>
      <c r="B74" s="6" t="s">
        <v>24</v>
      </c>
      <c r="C74" s="9" t="s">
        <v>25</v>
      </c>
      <c r="D74" s="30" t="s">
        <v>288</v>
      </c>
      <c r="E74" s="116" t="s">
        <v>26</v>
      </c>
      <c r="F74" s="10" t="s">
        <v>281</v>
      </c>
      <c r="G74" s="30" t="s">
        <v>282</v>
      </c>
      <c r="H74" s="30" t="s">
        <v>283</v>
      </c>
      <c r="I74" s="30" t="s">
        <v>287</v>
      </c>
      <c r="J74" s="10" t="s">
        <v>285</v>
      </c>
      <c r="K74" s="25"/>
      <c r="L74" s="25"/>
      <c r="M74" s="25"/>
      <c r="N74" s="25"/>
      <c r="O74" s="25"/>
    </row>
    <row r="75" spans="1:15" ht="129" customHeight="1" x14ac:dyDescent="0.25">
      <c r="A75" s="90">
        <v>55</v>
      </c>
      <c r="B75" s="6" t="s">
        <v>24</v>
      </c>
      <c r="C75" s="9" t="s">
        <v>25</v>
      </c>
      <c r="D75" s="30" t="s">
        <v>289</v>
      </c>
      <c r="E75" s="116" t="s">
        <v>26</v>
      </c>
      <c r="F75" s="10" t="s">
        <v>281</v>
      </c>
      <c r="G75" s="30" t="s">
        <v>282</v>
      </c>
      <c r="H75" s="30" t="s">
        <v>283</v>
      </c>
      <c r="I75" s="30" t="s">
        <v>290</v>
      </c>
      <c r="J75" s="10" t="s">
        <v>285</v>
      </c>
      <c r="K75" s="25"/>
      <c r="L75" s="25"/>
      <c r="M75" s="25"/>
      <c r="N75" s="25"/>
      <c r="O75" s="25"/>
    </row>
    <row r="76" spans="1:15" ht="129" customHeight="1" x14ac:dyDescent="0.25">
      <c r="A76" s="90">
        <v>56</v>
      </c>
      <c r="B76" s="6" t="s">
        <v>24</v>
      </c>
      <c r="C76" s="9" t="s">
        <v>25</v>
      </c>
      <c r="D76" s="30" t="s">
        <v>291</v>
      </c>
      <c r="E76" s="116" t="s">
        <v>26</v>
      </c>
      <c r="F76" s="10" t="s">
        <v>281</v>
      </c>
      <c r="G76" s="30" t="s">
        <v>282</v>
      </c>
      <c r="H76" s="30" t="s">
        <v>283</v>
      </c>
      <c r="I76" s="30" t="s">
        <v>292</v>
      </c>
      <c r="J76" s="10" t="s">
        <v>285</v>
      </c>
      <c r="K76" s="25"/>
      <c r="L76" s="25"/>
      <c r="M76" s="25"/>
      <c r="N76" s="25"/>
      <c r="O76" s="25"/>
    </row>
    <row r="77" spans="1:15" ht="164.25" customHeight="1" x14ac:dyDescent="0.25">
      <c r="A77" s="90">
        <v>57</v>
      </c>
      <c r="B77" s="6" t="s">
        <v>24</v>
      </c>
      <c r="C77" s="9" t="s">
        <v>25</v>
      </c>
      <c r="D77" s="30" t="s">
        <v>293</v>
      </c>
      <c r="E77" s="116" t="s">
        <v>26</v>
      </c>
      <c r="F77" s="12" t="s">
        <v>294</v>
      </c>
      <c r="G77" s="30" t="s">
        <v>298</v>
      </c>
      <c r="H77" s="30" t="s">
        <v>295</v>
      </c>
      <c r="I77" s="30" t="s">
        <v>296</v>
      </c>
      <c r="J77" s="12" t="s">
        <v>297</v>
      </c>
      <c r="K77" s="25"/>
      <c r="L77" s="25"/>
      <c r="M77" s="25"/>
      <c r="N77" s="25"/>
      <c r="O77" s="25"/>
    </row>
    <row r="78" spans="1:15" ht="23.45" customHeight="1" x14ac:dyDescent="0.25">
      <c r="A78" s="90">
        <v>58</v>
      </c>
      <c r="B78" s="6" t="s">
        <v>24</v>
      </c>
      <c r="C78" s="9" t="s">
        <v>25</v>
      </c>
      <c r="D78" s="30" t="s">
        <v>309</v>
      </c>
      <c r="E78" s="116" t="s">
        <v>41</v>
      </c>
      <c r="F78" s="12" t="s">
        <v>311</v>
      </c>
      <c r="G78" s="12" t="s">
        <v>311</v>
      </c>
      <c r="H78" s="30" t="s">
        <v>312</v>
      </c>
      <c r="I78" s="30" t="s">
        <v>310</v>
      </c>
      <c r="J78" s="12" t="s">
        <v>313</v>
      </c>
      <c r="K78" s="25">
        <v>1</v>
      </c>
      <c r="L78" s="25">
        <v>12</v>
      </c>
      <c r="M78" s="25"/>
      <c r="N78" s="25"/>
      <c r="O78" s="25"/>
    </row>
    <row r="79" spans="1:15" ht="191.25" x14ac:dyDescent="0.25">
      <c r="A79" s="90">
        <v>59</v>
      </c>
      <c r="B79" s="6" t="s">
        <v>24</v>
      </c>
      <c r="C79" s="9" t="s">
        <v>25</v>
      </c>
      <c r="D79" s="30" t="s">
        <v>299</v>
      </c>
      <c r="E79" s="116" t="s">
        <v>26</v>
      </c>
      <c r="F79" s="12" t="s">
        <v>300</v>
      </c>
      <c r="G79" s="30" t="s">
        <v>300</v>
      </c>
      <c r="H79" s="30" t="s">
        <v>302</v>
      </c>
      <c r="I79" s="30" t="s">
        <v>301</v>
      </c>
      <c r="J79" s="12" t="s">
        <v>303</v>
      </c>
      <c r="K79" s="25"/>
      <c r="L79" s="25"/>
      <c r="M79" s="25"/>
      <c r="N79" s="25"/>
      <c r="O79" s="25"/>
    </row>
    <row r="80" spans="1:15" ht="123.75" x14ac:dyDescent="0.25">
      <c r="A80" s="118">
        <v>60</v>
      </c>
      <c r="B80" s="6" t="s">
        <v>24</v>
      </c>
      <c r="C80" s="9" t="s">
        <v>25</v>
      </c>
      <c r="D80" s="30" t="s">
        <v>304</v>
      </c>
      <c r="E80" s="116" t="s">
        <v>26</v>
      </c>
      <c r="F80" s="12" t="s">
        <v>305</v>
      </c>
      <c r="G80" s="30" t="s">
        <v>305</v>
      </c>
      <c r="H80" s="30" t="s">
        <v>307</v>
      </c>
      <c r="I80" s="30" t="s">
        <v>306</v>
      </c>
      <c r="J80" s="12" t="s">
        <v>308</v>
      </c>
      <c r="K80" s="25"/>
      <c r="L80" s="25"/>
      <c r="M80" s="25"/>
      <c r="N80" s="25"/>
      <c r="O80" s="25"/>
    </row>
  </sheetData>
  <autoFilter ref="A20:P77"/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E40:H40 J40 J34:J35 E22:E30">
    <cfRule type="expression" dxfId="227" priority="753">
      <formula>AND(ISBLANK(E22),ISTEXT($F22))</formula>
    </cfRule>
  </conditionalFormatting>
  <conditionalFormatting sqref="E22:F22 H22:I22">
    <cfRule type="expression" dxfId="226" priority="741">
      <formula>AND(ISBLANK(E22),ISTEXT($F22))</formula>
    </cfRule>
  </conditionalFormatting>
  <conditionalFormatting sqref="D22 D40">
    <cfRule type="expression" dxfId="225" priority="742">
      <formula>NOT(ISBLANK($AM22))</formula>
    </cfRule>
  </conditionalFormatting>
  <conditionalFormatting sqref="G22">
    <cfRule type="expression" dxfId="224" priority="739">
      <formula>AND(ISBLANK(G22),ISTEXT($F22))</formula>
    </cfRule>
  </conditionalFormatting>
  <conditionalFormatting sqref="J22">
    <cfRule type="expression" dxfId="223" priority="738">
      <formula>AND(ISBLANK(J22),ISTEXT($F22))</formula>
    </cfRule>
  </conditionalFormatting>
  <conditionalFormatting sqref="F23 H23">
    <cfRule type="expression" dxfId="222" priority="737">
      <formula>AND(ISBLANK(F23),ISTEXT($F23))</formula>
    </cfRule>
  </conditionalFormatting>
  <conditionalFormatting sqref="G23">
    <cfRule type="expression" dxfId="221" priority="735">
      <formula>AND(ISBLANK(G23),ISTEXT($F23))</formula>
    </cfRule>
  </conditionalFormatting>
  <conditionalFormatting sqref="J23">
    <cfRule type="expression" dxfId="220" priority="734">
      <formula>AND(ISBLANK(J23),ISTEXT($F23))</formula>
    </cfRule>
  </conditionalFormatting>
  <conditionalFormatting sqref="E24:J24">
    <cfRule type="expression" dxfId="219" priority="712">
      <formula>AND(ISBLANK(E24),ISTEXT($F24))</formula>
    </cfRule>
  </conditionalFormatting>
  <conditionalFormatting sqref="D24">
    <cfRule type="expression" dxfId="218" priority="711">
      <formula>NOT(ISBLANK($AM24))</formula>
    </cfRule>
  </conditionalFormatting>
  <conditionalFormatting sqref="E25:I25">
    <cfRule type="expression" dxfId="217" priority="710">
      <formula>AND(ISBLANK(E25),ISTEXT($F25))</formula>
    </cfRule>
  </conditionalFormatting>
  <conditionalFormatting sqref="D25">
    <cfRule type="expression" dxfId="216" priority="709">
      <formula>NOT(ISBLANK($AM25))</formula>
    </cfRule>
  </conditionalFormatting>
  <conditionalFormatting sqref="J25">
    <cfRule type="expression" dxfId="215" priority="707">
      <formula>AND(ISBLANK(J25),ISTEXT($F25))</formula>
    </cfRule>
  </conditionalFormatting>
  <conditionalFormatting sqref="E26:J26">
    <cfRule type="expression" dxfId="214" priority="706">
      <formula>AND(ISBLANK(E26),ISTEXT($F26))</formula>
    </cfRule>
  </conditionalFormatting>
  <conditionalFormatting sqref="D26">
    <cfRule type="expression" dxfId="213" priority="705">
      <formula>NOT(ISBLANK($AM26))</formula>
    </cfRule>
  </conditionalFormatting>
  <conditionalFormatting sqref="E27">
    <cfRule type="expression" dxfId="212" priority="703">
      <formula>AND(ISBLANK(E27),ISTEXT($F27))</formula>
    </cfRule>
  </conditionalFormatting>
  <conditionalFormatting sqref="D27">
    <cfRule type="expression" dxfId="211" priority="702">
      <formula>NOT(ISBLANK($AM27))</formula>
    </cfRule>
  </conditionalFormatting>
  <conditionalFormatting sqref="F27:I27">
    <cfRule type="expression" dxfId="210" priority="701">
      <formula>NOT(ISBLANK($AM27))</formula>
    </cfRule>
  </conditionalFormatting>
  <conditionalFormatting sqref="E28:J28">
    <cfRule type="expression" dxfId="209" priority="695">
      <formula>AND(ISBLANK(E28),ISTEXT($F28))</formula>
    </cfRule>
  </conditionalFormatting>
  <conditionalFormatting sqref="J27">
    <cfRule type="expression" dxfId="208" priority="697">
      <formula>NOT(ISBLANK($AM27))</formula>
    </cfRule>
  </conditionalFormatting>
  <conditionalFormatting sqref="D28">
    <cfRule type="expression" dxfId="207" priority="694">
      <formula>NOT(ISBLANK($AM28))</formula>
    </cfRule>
  </conditionalFormatting>
  <conditionalFormatting sqref="E29:J29">
    <cfRule type="expression" dxfId="206" priority="693">
      <formula>AND(ISBLANK(E29),ISTEXT($F29))</formula>
    </cfRule>
  </conditionalFormatting>
  <conditionalFormatting sqref="D29">
    <cfRule type="expression" dxfId="205" priority="692">
      <formula>NOT(ISBLANK($AM29))</formula>
    </cfRule>
  </conditionalFormatting>
  <conditionalFormatting sqref="E30:J30">
    <cfRule type="expression" dxfId="204" priority="691">
      <formula>AND(ISBLANK(E30),ISTEXT($F30))</formula>
    </cfRule>
  </conditionalFormatting>
  <conditionalFormatting sqref="D30">
    <cfRule type="expression" dxfId="203" priority="690">
      <formula>NOT(ISBLANK($AM30))</formula>
    </cfRule>
  </conditionalFormatting>
  <conditionalFormatting sqref="E31:H31">
    <cfRule type="expression" dxfId="202" priority="682">
      <formula>AND(ISBLANK(E31),ISTEXT($F31))</formula>
    </cfRule>
  </conditionalFormatting>
  <conditionalFormatting sqref="D31">
    <cfRule type="expression" dxfId="201" priority="681">
      <formula>NOT(ISBLANK($AM31))</formula>
    </cfRule>
  </conditionalFormatting>
  <conditionalFormatting sqref="I31:J31">
    <cfRule type="expression" dxfId="200" priority="678">
      <formula>AND(ISBLANK(I31),ISTEXT($F31))</formula>
    </cfRule>
  </conditionalFormatting>
  <conditionalFormatting sqref="E33">
    <cfRule type="expression" dxfId="199" priority="670">
      <formula>AND(ISBLANK(E33),ISTEXT($F33))</formula>
    </cfRule>
  </conditionalFormatting>
  <conditionalFormatting sqref="D33">
    <cfRule type="expression" dxfId="198" priority="657">
      <formula>NOT(ISBLANK($AM33))</formula>
    </cfRule>
  </conditionalFormatting>
  <conditionalFormatting sqref="F33">
    <cfRule type="expression" dxfId="197" priority="656">
      <formula>AND(ISBLANK(F33),ISTEXT($F33))</formula>
    </cfRule>
  </conditionalFormatting>
  <conditionalFormatting sqref="G33:I33">
    <cfRule type="expression" dxfId="196" priority="655">
      <formula>AND(ISBLANK(G33),ISTEXT($F33))</formula>
    </cfRule>
  </conditionalFormatting>
  <conditionalFormatting sqref="J33">
    <cfRule type="expression" dxfId="195" priority="654">
      <formula>AND(ISBLANK(J33),ISTEXT($F33))</formula>
    </cfRule>
  </conditionalFormatting>
  <conditionalFormatting sqref="E35:G35 E34:F34">
    <cfRule type="expression" dxfId="194" priority="650">
      <formula>AND(ISBLANK(E34),ISTEXT($F34))</formula>
    </cfRule>
  </conditionalFormatting>
  <conditionalFormatting sqref="I34">
    <cfRule type="expression" dxfId="193" priority="646">
      <formula>AND(ISBLANK(I34),ISTEXT($F34))</formula>
    </cfRule>
  </conditionalFormatting>
  <conditionalFormatting sqref="H34">
    <cfRule type="expression" dxfId="192" priority="648">
      <formula>AND(ISBLANK(H34),ISTEXT($F34))</formula>
    </cfRule>
  </conditionalFormatting>
  <conditionalFormatting sqref="D34">
    <cfRule type="expression" dxfId="191" priority="649">
      <formula>NOT(ISBLANK($AM34))</formula>
    </cfRule>
  </conditionalFormatting>
  <conditionalFormatting sqref="I35">
    <cfRule type="expression" dxfId="190" priority="644">
      <formula>AND(ISBLANK(I35),ISTEXT($F35))</formula>
    </cfRule>
  </conditionalFormatting>
  <conditionalFormatting sqref="H35">
    <cfRule type="expression" dxfId="189" priority="643">
      <formula>AND(ISBLANK(H35),ISTEXT($F35))</formula>
    </cfRule>
  </conditionalFormatting>
  <conditionalFormatting sqref="F36:H36 J36">
    <cfRule type="expression" dxfId="188" priority="641">
      <formula>AND(ISBLANK(F36),ISTEXT($F36))</formula>
    </cfRule>
  </conditionalFormatting>
  <conditionalFormatting sqref="G34">
    <cfRule type="expression" dxfId="187" priority="570">
      <formula>AND(ISBLANK(G34),ISTEXT($F34))</formula>
    </cfRule>
  </conditionalFormatting>
  <conditionalFormatting sqref="D35">
    <cfRule type="expression" dxfId="186" priority="497">
      <formula>NOT(ISBLANK($AM35))</formula>
    </cfRule>
  </conditionalFormatting>
  <conditionalFormatting sqref="D37">
    <cfRule type="expression" dxfId="185" priority="486">
      <formula>NOT(ISBLANK($AM37))</formula>
    </cfRule>
  </conditionalFormatting>
  <conditionalFormatting sqref="F37">
    <cfRule type="expression" dxfId="184" priority="485">
      <formula>NOT(ISBLANK($AM37))</formula>
    </cfRule>
  </conditionalFormatting>
  <conditionalFormatting sqref="H37">
    <cfRule type="expression" dxfId="183" priority="484">
      <formula>NOT(ISBLANK($AM37))</formula>
    </cfRule>
  </conditionalFormatting>
  <conditionalFormatting sqref="I37">
    <cfRule type="expression" dxfId="182" priority="482">
      <formula>NOT(ISBLANK($AM37))</formula>
    </cfRule>
  </conditionalFormatting>
  <conditionalFormatting sqref="G37">
    <cfRule type="expression" dxfId="181" priority="481">
      <formula>NOT(ISBLANK($AM37))</formula>
    </cfRule>
  </conditionalFormatting>
  <conditionalFormatting sqref="D38">
    <cfRule type="expression" dxfId="180" priority="448">
      <formula>NOT(ISBLANK($AM38))</formula>
    </cfRule>
  </conditionalFormatting>
  <conditionalFormatting sqref="E38">
    <cfRule type="expression" dxfId="179" priority="447">
      <formula>AND(ISBLANK(E38),ISTEXT($F38))</formula>
    </cfRule>
  </conditionalFormatting>
  <conditionalFormatting sqref="F38">
    <cfRule type="expression" dxfId="178" priority="446">
      <formula>NOT(ISBLANK($AM38))</formula>
    </cfRule>
  </conditionalFormatting>
  <conditionalFormatting sqref="G38">
    <cfRule type="expression" dxfId="177" priority="445">
      <formula>NOT(ISBLANK($AM38))</formula>
    </cfRule>
  </conditionalFormatting>
  <conditionalFormatting sqref="H38">
    <cfRule type="expression" dxfId="176" priority="444">
      <formula>NOT(ISBLANK($AM38))</formula>
    </cfRule>
  </conditionalFormatting>
  <conditionalFormatting sqref="I38">
    <cfRule type="expression" dxfId="175" priority="443">
      <formula>NOT(ISBLANK($AM38))</formula>
    </cfRule>
  </conditionalFormatting>
  <conditionalFormatting sqref="E39">
    <cfRule type="expression" dxfId="174" priority="433">
      <formula>AND(ISBLANK(E39),ISTEXT($F39))</formula>
    </cfRule>
  </conditionalFormatting>
  <conditionalFormatting sqref="J39">
    <cfRule type="expression" dxfId="173" priority="431">
      <formula>AND(ISBLANK(J39),ISTEXT($F39))</formula>
    </cfRule>
  </conditionalFormatting>
  <conditionalFormatting sqref="D41">
    <cfRule type="expression" dxfId="172" priority="393">
      <formula>NOT(ISBLANK($AM41))</formula>
    </cfRule>
  </conditionalFormatting>
  <conditionalFormatting sqref="E41">
    <cfRule type="expression" dxfId="171" priority="390">
      <formula>AND(ISBLANK(E41),ISTEXT($F41))</formula>
    </cfRule>
  </conditionalFormatting>
  <conditionalFormatting sqref="F41">
    <cfRule type="expression" dxfId="170" priority="389">
      <formula>AND(ISBLANK(F41),ISTEXT($F41))</formula>
    </cfRule>
  </conditionalFormatting>
  <conditionalFormatting sqref="I41">
    <cfRule type="expression" dxfId="169" priority="388">
      <formula>AND(ISBLANK(I41),ISTEXT($F41))</formula>
    </cfRule>
  </conditionalFormatting>
  <conditionalFormatting sqref="J41">
    <cfRule type="expression" dxfId="168" priority="387">
      <formula>AND(ISBLANK(J41),ISTEXT($F41))</formula>
    </cfRule>
  </conditionalFormatting>
  <conditionalFormatting sqref="H41">
    <cfRule type="expression" dxfId="167" priority="386">
      <formula>AND(ISBLANK(H41),ISTEXT($F41))</formula>
    </cfRule>
  </conditionalFormatting>
  <conditionalFormatting sqref="H32">
    <cfRule type="expression" dxfId="166" priority="375">
      <formula>AND(ISBLANK(H32),ISTEXT($F32))</formula>
    </cfRule>
  </conditionalFormatting>
  <conditionalFormatting sqref="D32">
    <cfRule type="expression" dxfId="165" priority="379">
      <formula>NOT(ISBLANK($AM32))</formula>
    </cfRule>
  </conditionalFormatting>
  <conditionalFormatting sqref="E32">
    <cfRule type="expression" dxfId="164" priority="378">
      <formula>AND(ISBLANK(E32),ISTEXT($F32))</formula>
    </cfRule>
  </conditionalFormatting>
  <conditionalFormatting sqref="F32">
    <cfRule type="expression" dxfId="163" priority="377">
      <formula>AND(ISBLANK(F32),ISTEXT($F32))</formula>
    </cfRule>
  </conditionalFormatting>
  <conditionalFormatting sqref="G32">
    <cfRule type="expression" dxfId="162" priority="376">
      <formula>AND(ISBLANK(G32),ISTEXT($F32))</formula>
    </cfRule>
  </conditionalFormatting>
  <conditionalFormatting sqref="J32">
    <cfRule type="expression" dxfId="161" priority="374">
      <formula>AND(ISBLANK(J32),ISTEXT($F32))</formula>
    </cfRule>
  </conditionalFormatting>
  <conditionalFormatting sqref="D42">
    <cfRule type="expression" dxfId="160" priority="355">
      <formula>NOT(ISBLANK($AM42))</formula>
    </cfRule>
  </conditionalFormatting>
  <conditionalFormatting sqref="F42">
    <cfRule type="expression" dxfId="159" priority="353">
      <formula>AND(ISBLANK(F42),ISTEXT($F42))</formula>
    </cfRule>
  </conditionalFormatting>
  <conditionalFormatting sqref="G42">
    <cfRule type="expression" dxfId="158" priority="351">
      <formula>AND(ISBLANK(G42),ISTEXT($F42))</formula>
    </cfRule>
  </conditionalFormatting>
  <conditionalFormatting sqref="J21 E21:H21">
    <cfRule type="expression" dxfId="157" priority="346">
      <formula>AND(ISBLANK(E21),ISTEXT($F21))</formula>
    </cfRule>
  </conditionalFormatting>
  <conditionalFormatting sqref="D21">
    <cfRule type="expression" dxfId="156" priority="347">
      <formula>NOT(ISBLANK($AM21))</formula>
    </cfRule>
  </conditionalFormatting>
  <conditionalFormatting sqref="I21">
    <cfRule type="expression" dxfId="155" priority="345">
      <formula>AND(ISBLANK(I21),ISTEXT($F21))</formula>
    </cfRule>
  </conditionalFormatting>
  <conditionalFormatting sqref="D43">
    <cfRule type="expression" dxfId="154" priority="330">
      <formula>NOT(ISBLANK($AM43))</formula>
    </cfRule>
  </conditionalFormatting>
  <conditionalFormatting sqref="G43">
    <cfRule type="expression" dxfId="153" priority="326">
      <formula>AND(ISBLANK(G43),ISTEXT($F43))</formula>
    </cfRule>
  </conditionalFormatting>
  <conditionalFormatting sqref="F43">
    <cfRule type="expression" dxfId="152" priority="325">
      <formula>AND(ISBLANK(F43),ISTEXT($F43))</formula>
    </cfRule>
  </conditionalFormatting>
  <conditionalFormatting sqref="H43">
    <cfRule type="expression" dxfId="151" priority="324">
      <formula>AND(ISBLANK(H43),ISTEXT($F43))</formula>
    </cfRule>
  </conditionalFormatting>
  <conditionalFormatting sqref="I43">
    <cfRule type="expression" dxfId="150" priority="321">
      <formula>AND(ISBLANK(I43),ISTEXT($F43))</formula>
    </cfRule>
  </conditionalFormatting>
  <conditionalFormatting sqref="J43">
    <cfRule type="expression" dxfId="149" priority="319">
      <formula>AND(ISBLANK(J43),ISTEXT($F43))</formula>
    </cfRule>
  </conditionalFormatting>
  <conditionalFormatting sqref="D44">
    <cfRule type="expression" dxfId="148" priority="318">
      <formula>NOT(ISBLANK($AM44))</formula>
    </cfRule>
  </conditionalFormatting>
  <conditionalFormatting sqref="F44">
    <cfRule type="expression" dxfId="147" priority="317">
      <formula>AND(ISBLANK(F44),ISTEXT($F44))</formula>
    </cfRule>
  </conditionalFormatting>
  <conditionalFormatting sqref="G44">
    <cfRule type="expression" dxfId="146" priority="316">
      <formula>AND(ISBLANK(G44),ISTEXT($F44))</formula>
    </cfRule>
  </conditionalFormatting>
  <conditionalFormatting sqref="F46">
    <cfRule type="expression" dxfId="145" priority="311">
      <formula>NOT(ISBLANK($AM46))</formula>
    </cfRule>
  </conditionalFormatting>
  <conditionalFormatting sqref="G46">
    <cfRule type="expression" dxfId="144" priority="310">
      <formula>NOT(ISBLANK($AM46))</formula>
    </cfRule>
  </conditionalFormatting>
  <conditionalFormatting sqref="F47:G47">
    <cfRule type="expression" dxfId="143" priority="287">
      <formula>NOT(ISBLANK($AM47))</formula>
    </cfRule>
  </conditionalFormatting>
  <conditionalFormatting sqref="D48">
    <cfRule type="expression" dxfId="142" priority="258">
      <formula>NOT(ISBLANK($AM48))</formula>
    </cfRule>
  </conditionalFormatting>
  <conditionalFormatting sqref="G48">
    <cfRule type="expression" dxfId="141" priority="257">
      <formula>AND(ISBLANK(G48),ISTEXT($F48))</formula>
    </cfRule>
  </conditionalFormatting>
  <conditionalFormatting sqref="F48">
    <cfRule type="expression" dxfId="140" priority="256">
      <formula>AND(ISBLANK(F48),ISTEXT($F48))</formula>
    </cfRule>
  </conditionalFormatting>
  <conditionalFormatting sqref="H48">
    <cfRule type="expression" dxfId="139" priority="255">
      <formula>AND(ISBLANK(H48),ISTEXT($F48))</formula>
    </cfRule>
  </conditionalFormatting>
  <conditionalFormatting sqref="I48">
    <cfRule type="expression" dxfId="138" priority="254">
      <formula>AND(ISBLANK(I48),ISTEXT($F48))</formula>
    </cfRule>
  </conditionalFormatting>
  <conditionalFormatting sqref="J48">
    <cfRule type="expression" dxfId="137" priority="253">
      <formula>AND(ISBLANK(J48),ISTEXT($F48))</formula>
    </cfRule>
  </conditionalFormatting>
  <conditionalFormatting sqref="D49">
    <cfRule type="expression" dxfId="136" priority="238">
      <formula>NOT(ISBLANK($AM49))</formula>
    </cfRule>
  </conditionalFormatting>
  <conditionalFormatting sqref="F49">
    <cfRule type="expression" dxfId="135" priority="237">
      <formula>AND(ISBLANK(F49),ISTEXT($F49))</formula>
    </cfRule>
  </conditionalFormatting>
  <conditionalFormatting sqref="D50">
    <cfRule type="expression" dxfId="134" priority="236">
      <formula>NOT(ISBLANK($AM50))</formula>
    </cfRule>
  </conditionalFormatting>
  <conditionalFormatting sqref="F50">
    <cfRule type="expression" dxfId="133" priority="235">
      <formula>AND(ISBLANK(F50),ISTEXT($D50))</formula>
    </cfRule>
  </conditionalFormatting>
  <conditionalFormatting sqref="D51">
    <cfRule type="expression" dxfId="132" priority="230">
      <formula>NOT(ISBLANK($AM51))</formula>
    </cfRule>
  </conditionalFormatting>
  <conditionalFormatting sqref="F51">
    <cfRule type="expression" dxfId="131" priority="229">
      <formula>AND(ISBLANK(F51),ISTEXT($F51))</formula>
    </cfRule>
  </conditionalFormatting>
  <conditionalFormatting sqref="D52">
    <cfRule type="expression" dxfId="130" priority="228">
      <formula>NOT(ISBLANK($AM52))</formula>
    </cfRule>
  </conditionalFormatting>
  <conditionalFormatting sqref="F52">
    <cfRule type="expression" dxfId="129" priority="227">
      <formula>AND(ISBLANK(F52),ISTEXT($F52))</formula>
    </cfRule>
  </conditionalFormatting>
  <conditionalFormatting sqref="D53">
    <cfRule type="expression" dxfId="128" priority="226">
      <formula>NOT(ISBLANK($AM53))</formula>
    </cfRule>
  </conditionalFormatting>
  <conditionalFormatting sqref="F53">
    <cfRule type="expression" dxfId="127" priority="225">
      <formula>AND(ISBLANK(F53),ISTEXT($F53))</formula>
    </cfRule>
  </conditionalFormatting>
  <conditionalFormatting sqref="D54">
    <cfRule type="expression" dxfId="126" priority="224">
      <formula>NOT(ISBLANK($AM54))</formula>
    </cfRule>
  </conditionalFormatting>
  <conditionalFormatting sqref="F54">
    <cfRule type="expression" dxfId="125" priority="223">
      <formula>NOT(ISBLANK($AM54))</formula>
    </cfRule>
  </conditionalFormatting>
  <conditionalFormatting sqref="D55">
    <cfRule type="expression" dxfId="124" priority="222">
      <formula>NOT(ISBLANK($AM55))</formula>
    </cfRule>
  </conditionalFormatting>
  <conditionalFormatting sqref="F55">
    <cfRule type="expression" dxfId="123" priority="221">
      <formula>AND(ISBLANK(F55),ISTEXT($F55))</formula>
    </cfRule>
  </conditionalFormatting>
  <conditionalFormatting sqref="D56">
    <cfRule type="expression" dxfId="122" priority="220">
      <formula>NOT(ISBLANK($AM56))</formula>
    </cfRule>
  </conditionalFormatting>
  <conditionalFormatting sqref="F56">
    <cfRule type="expression" dxfId="121" priority="219">
      <formula>AND(ISBLANK(F56),ISTEXT($F56))</formula>
    </cfRule>
  </conditionalFormatting>
  <conditionalFormatting sqref="D57">
    <cfRule type="expression" dxfId="120" priority="218">
      <formula>NOT(ISBLANK($AM57))</formula>
    </cfRule>
  </conditionalFormatting>
  <conditionalFormatting sqref="F57">
    <cfRule type="expression" dxfId="119" priority="217">
      <formula>AND(ISBLANK(F57),ISTEXT($F57))</formula>
    </cfRule>
  </conditionalFormatting>
  <conditionalFormatting sqref="I49">
    <cfRule type="expression" dxfId="118" priority="216">
      <formula>AND(ISBLANK(I49),ISTEXT($F49))</formula>
    </cfRule>
  </conditionalFormatting>
  <conditionalFormatting sqref="I50">
    <cfRule type="expression" dxfId="117" priority="215">
      <formula>AND(ISBLANK(I50),ISTEXT($F50))</formula>
    </cfRule>
  </conditionalFormatting>
  <conditionalFormatting sqref="I51">
    <cfRule type="expression" dxfId="116" priority="212">
      <formula>AND(ISBLANK(I51),ISTEXT($F51))</formula>
    </cfRule>
  </conditionalFormatting>
  <conditionalFormatting sqref="I52">
    <cfRule type="expression" dxfId="115" priority="211">
      <formula>AND(ISBLANK(I52),ISTEXT($F52))</formula>
    </cfRule>
  </conditionalFormatting>
  <conditionalFormatting sqref="I53">
    <cfRule type="expression" dxfId="114" priority="210">
      <formula>AND(ISBLANK(I53),ISTEXT($F53))</formula>
    </cfRule>
  </conditionalFormatting>
  <conditionalFormatting sqref="I54">
    <cfRule type="expression" dxfId="113" priority="209">
      <formula>NOT(ISBLANK($AM54))</formula>
    </cfRule>
  </conditionalFormatting>
  <conditionalFormatting sqref="I55">
    <cfRule type="expression" dxfId="112" priority="208">
      <formula>AND(ISBLANK(I55),ISTEXT($F55))</formula>
    </cfRule>
  </conditionalFormatting>
  <conditionalFormatting sqref="I56">
    <cfRule type="expression" dxfId="111" priority="207">
      <formula>AND(ISBLANK(I56),ISTEXT($F56))</formula>
    </cfRule>
  </conditionalFormatting>
  <conditionalFormatting sqref="I57">
    <cfRule type="expression" dxfId="110" priority="206">
      <formula>NOT(ISBLANK($AM57))</formula>
    </cfRule>
  </conditionalFormatting>
  <conditionalFormatting sqref="H49">
    <cfRule type="expression" dxfId="109" priority="205">
      <formula>AND(ISBLANK(H49),ISTEXT($F49))</formula>
    </cfRule>
  </conditionalFormatting>
  <conditionalFormatting sqref="G49">
    <cfRule type="expression" dxfId="108" priority="204">
      <formula>AND(ISBLANK(G49),ISTEXT($F49))</formula>
    </cfRule>
  </conditionalFormatting>
  <conditionalFormatting sqref="J57">
    <cfRule type="expression" dxfId="107" priority="150">
      <formula>AND(ISBLANK(J57),ISTEXT($F57))</formula>
    </cfRule>
  </conditionalFormatting>
  <conditionalFormatting sqref="J49">
    <cfRule type="expression" dxfId="106" priority="202">
      <formula>AND(ISBLANK(J49),ISTEXT($F49))</formula>
    </cfRule>
  </conditionalFormatting>
  <conditionalFormatting sqref="G50:H50">
    <cfRule type="expression" dxfId="105" priority="200">
      <formula>AND(ISBLANK(G50),ISTEXT($F50))</formula>
    </cfRule>
  </conditionalFormatting>
  <conditionalFormatting sqref="J50">
    <cfRule type="expression" dxfId="104" priority="197">
      <formula>AND(ISBLANK(J50),ISTEXT($F50))</formula>
    </cfRule>
  </conditionalFormatting>
  <conditionalFormatting sqref="G51:H51">
    <cfRule type="expression" dxfId="103" priority="183">
      <formula>AND(ISBLANK(G51),ISTEXT($F51))</formula>
    </cfRule>
  </conditionalFormatting>
  <conditionalFormatting sqref="J51">
    <cfRule type="expression" dxfId="102" priority="180">
      <formula>AND(ISBLANK(J51),ISTEXT($F51))</formula>
    </cfRule>
  </conditionalFormatting>
  <conditionalFormatting sqref="O51">
    <cfRule type="expression" dxfId="101" priority="178">
      <formula>AND(ISBLANK(O51),ISTEXT($D51))</formula>
    </cfRule>
  </conditionalFormatting>
  <conditionalFormatting sqref="G52:H52">
    <cfRule type="expression" dxfId="100" priority="176">
      <formula>AND(ISBLANK(G52),ISTEXT($F52))</formula>
    </cfRule>
  </conditionalFormatting>
  <conditionalFormatting sqref="J52">
    <cfRule type="expression" dxfId="99" priority="173">
      <formula>AND(ISBLANK(J52),ISTEXT($F52))</formula>
    </cfRule>
  </conditionalFormatting>
  <conditionalFormatting sqref="G53:H53">
    <cfRule type="expression" dxfId="98" priority="171">
      <formula>AND(ISBLANK(G53),ISTEXT($F53))</formula>
    </cfRule>
  </conditionalFormatting>
  <conditionalFormatting sqref="J53">
    <cfRule type="expression" dxfId="97" priority="169">
      <formula>AND(ISBLANK(J53),ISTEXT($F53))</formula>
    </cfRule>
  </conditionalFormatting>
  <conditionalFormatting sqref="G54:H54">
    <cfRule type="expression" dxfId="96" priority="167">
      <formula>NOT(ISBLANK($AM54))</formula>
    </cfRule>
  </conditionalFormatting>
  <conditionalFormatting sqref="J54">
    <cfRule type="expression" dxfId="95" priority="164">
      <formula>AND(ISBLANK(J54),ISTEXT($F54))</formula>
    </cfRule>
  </conditionalFormatting>
  <conditionalFormatting sqref="G55:H55">
    <cfRule type="expression" dxfId="94" priority="162">
      <formula>AND(ISBLANK(G55),ISTEXT($F55))</formula>
    </cfRule>
  </conditionalFormatting>
  <conditionalFormatting sqref="J55">
    <cfRule type="expression" dxfId="93" priority="159">
      <formula>AND(ISBLANK(J55),ISTEXT($F55))</formula>
    </cfRule>
  </conditionalFormatting>
  <conditionalFormatting sqref="G56:H56">
    <cfRule type="expression" dxfId="92" priority="157">
      <formula>AND(ISBLANK(G56),ISTEXT($F56))</formula>
    </cfRule>
  </conditionalFormatting>
  <conditionalFormatting sqref="J56">
    <cfRule type="expression" dxfId="91" priority="155">
      <formula>AND(ISBLANK(J56),ISTEXT($F56))</formula>
    </cfRule>
  </conditionalFormatting>
  <conditionalFormatting sqref="H57">
    <cfRule type="expression" dxfId="90" priority="153">
      <formula>NOT(ISBLANK($AM57))</formula>
    </cfRule>
  </conditionalFormatting>
  <conditionalFormatting sqref="D59">
    <cfRule type="expression" dxfId="89" priority="142">
      <formula>NOT(ISBLANK($AM59))</formula>
    </cfRule>
  </conditionalFormatting>
  <conditionalFormatting sqref="E59">
    <cfRule type="expression" dxfId="88" priority="139">
      <formula>AND(ISBLANK(E59),ISTEXT($F59))</formula>
    </cfRule>
  </conditionalFormatting>
  <conditionalFormatting sqref="F59">
    <cfRule type="expression" dxfId="87" priority="138">
      <formula>AND(ISBLANK(F59),ISTEXT($F59))</formula>
    </cfRule>
  </conditionalFormatting>
  <conditionalFormatting sqref="G59">
    <cfRule type="expression" dxfId="86" priority="137">
      <formula>AND(ISBLANK(G59),ISTEXT($F59))</formula>
    </cfRule>
  </conditionalFormatting>
  <conditionalFormatting sqref="H59">
    <cfRule type="expression" dxfId="85" priority="136">
      <formula>AND(ISBLANK(H59),ISTEXT($F59))</formula>
    </cfRule>
  </conditionalFormatting>
  <conditionalFormatting sqref="I59">
    <cfRule type="expression" dxfId="84" priority="133">
      <formula>AND(ISBLANK(I59),ISTEXT($F59))</formula>
    </cfRule>
  </conditionalFormatting>
  <conditionalFormatting sqref="J59">
    <cfRule type="expression" dxfId="83" priority="128">
      <formula>AND(ISBLANK(J59),ISTEXT($F59))</formula>
    </cfRule>
  </conditionalFormatting>
  <conditionalFormatting sqref="D58">
    <cfRule type="expression" dxfId="82" priority="127">
      <formula>NOT(ISBLANK($AM58))</formula>
    </cfRule>
  </conditionalFormatting>
  <conditionalFormatting sqref="E58">
    <cfRule type="expression" dxfId="81" priority="125">
      <formula>AND(ISBLANK(E58),ISTEXT($F58))</formula>
    </cfRule>
  </conditionalFormatting>
  <conditionalFormatting sqref="F58">
    <cfRule type="expression" dxfId="80" priority="123">
      <formula>AND(ISBLANK(F58),ISTEXT($F58))</formula>
    </cfRule>
  </conditionalFormatting>
  <conditionalFormatting sqref="G58">
    <cfRule type="expression" dxfId="79" priority="121">
      <formula>AND(ISBLANK(G58),ISTEXT($F58))</formula>
    </cfRule>
  </conditionalFormatting>
  <conditionalFormatting sqref="H58">
    <cfRule type="expression" dxfId="78" priority="120">
      <formula>AND(ISBLANK(H58),ISTEXT($F58))</formula>
    </cfRule>
  </conditionalFormatting>
  <conditionalFormatting sqref="I58">
    <cfRule type="expression" dxfId="77" priority="118">
      <formula>AND(ISBLANK(I58),ISTEXT($F58))</formula>
    </cfRule>
  </conditionalFormatting>
  <conditionalFormatting sqref="J58">
    <cfRule type="expression" dxfId="76" priority="115">
      <formula>AND(ISBLANK(J58),ISTEXT($F58))</formula>
    </cfRule>
  </conditionalFormatting>
  <conditionalFormatting sqref="D60">
    <cfRule type="expression" dxfId="75" priority="114">
      <formula>NOT(ISBLANK($AM60))</formula>
    </cfRule>
  </conditionalFormatting>
  <conditionalFormatting sqref="E60">
    <cfRule type="expression" dxfId="74" priority="113">
      <formula>AND(ISBLANK(E60),ISTEXT($F60))</formula>
    </cfRule>
  </conditionalFormatting>
  <conditionalFormatting sqref="F60">
    <cfRule type="expression" dxfId="73" priority="112">
      <formula>AND(ISBLANK(F60),ISTEXT($F60))</formula>
    </cfRule>
  </conditionalFormatting>
  <conditionalFormatting sqref="G60">
    <cfRule type="expression" dxfId="72" priority="111">
      <formula>AND(ISBLANK(G60),ISTEXT($F60))</formula>
    </cfRule>
  </conditionalFormatting>
  <conditionalFormatting sqref="H60">
    <cfRule type="expression" dxfId="71" priority="110">
      <formula>AND(ISBLANK(H60),ISTEXT($F60))</formula>
    </cfRule>
  </conditionalFormatting>
  <conditionalFormatting sqref="I60">
    <cfRule type="expression" dxfId="70" priority="109">
      <formula>AND(ISBLANK(I60),ISTEXT($F60))</formula>
    </cfRule>
  </conditionalFormatting>
  <conditionalFormatting sqref="J60">
    <cfRule type="expression" dxfId="69" priority="108">
      <formula>AND(ISBLANK(J60),ISTEXT($F60))</formula>
    </cfRule>
  </conditionalFormatting>
  <conditionalFormatting sqref="D61">
    <cfRule type="expression" dxfId="68" priority="105">
      <formula>NOT(ISBLANK($AM61))</formula>
    </cfRule>
  </conditionalFormatting>
  <conditionalFormatting sqref="F61">
    <cfRule type="expression" dxfId="67" priority="104">
      <formula>NOT(ISBLANK($AM61))</formula>
    </cfRule>
  </conditionalFormatting>
  <conditionalFormatting sqref="I61">
    <cfRule type="expression" dxfId="66" priority="103">
      <formula>NOT(ISBLANK($AM61))</formula>
    </cfRule>
  </conditionalFormatting>
  <conditionalFormatting sqref="D62">
    <cfRule type="expression" dxfId="65" priority="102">
      <formula>NOT(ISBLANK($AM62))</formula>
    </cfRule>
  </conditionalFormatting>
  <conditionalFormatting sqref="F62">
    <cfRule type="expression" dxfId="64" priority="101">
      <formula>NOT(ISBLANK($AM62))</formula>
    </cfRule>
  </conditionalFormatting>
  <conditionalFormatting sqref="O48">
    <cfRule type="expression" dxfId="63" priority="94">
      <formula>AND(ISBLANK(O48),ISTEXT($F48))</formula>
    </cfRule>
  </conditionalFormatting>
  <conditionalFormatting sqref="J64">
    <cfRule type="expression" dxfId="62" priority="93">
      <formula>AND(ISBLANK(J64),ISTEXT($F64))</formula>
    </cfRule>
  </conditionalFormatting>
  <conditionalFormatting sqref="E64:F64">
    <cfRule type="expression" dxfId="61" priority="92">
      <formula>AND(ISBLANK(E64),ISTEXT($F64))</formula>
    </cfRule>
  </conditionalFormatting>
  <conditionalFormatting sqref="I64">
    <cfRule type="expression" dxfId="60" priority="89">
      <formula>AND(ISBLANK(I64),ISTEXT($F64))</formula>
    </cfRule>
  </conditionalFormatting>
  <conditionalFormatting sqref="H64">
    <cfRule type="expression" dxfId="59" priority="90">
      <formula>AND(ISBLANK(H64),ISTEXT($F64))</formula>
    </cfRule>
  </conditionalFormatting>
  <conditionalFormatting sqref="D64">
    <cfRule type="expression" dxfId="58" priority="91">
      <formula>NOT(ISBLANK($AM64))</formula>
    </cfRule>
  </conditionalFormatting>
  <conditionalFormatting sqref="G64">
    <cfRule type="expression" dxfId="57" priority="88">
      <formula>AND(ISBLANK(G64),ISTEXT($F64))</formula>
    </cfRule>
  </conditionalFormatting>
  <conditionalFormatting sqref="O34">
    <cfRule type="expression" dxfId="56" priority="86">
      <formula>AND(ISBLANK(O34),ISTEXT($D34))</formula>
    </cfRule>
  </conditionalFormatting>
  <conditionalFormatting sqref="D65">
    <cfRule type="expression" dxfId="55" priority="77">
      <formula>NOT(ISBLANK($AM65))</formula>
    </cfRule>
  </conditionalFormatting>
  <conditionalFormatting sqref="G65">
    <cfRule type="expression" dxfId="54" priority="76">
      <formula>AND(ISBLANK(G65),ISTEXT($F65))</formula>
    </cfRule>
  </conditionalFormatting>
  <conditionalFormatting sqref="F65">
    <cfRule type="expression" dxfId="53" priority="75">
      <formula>AND(ISBLANK(F65),ISTEXT($F65))</formula>
    </cfRule>
  </conditionalFormatting>
  <conditionalFormatting sqref="H65">
    <cfRule type="expression" dxfId="52" priority="74">
      <formula>AND(ISBLANK(H65),ISTEXT($F65))</formula>
    </cfRule>
  </conditionalFormatting>
  <conditionalFormatting sqref="I65">
    <cfRule type="expression" dxfId="51" priority="73">
      <formula>AND(ISBLANK(I65),ISTEXT($F65))</formula>
    </cfRule>
  </conditionalFormatting>
  <conditionalFormatting sqref="J65">
    <cfRule type="expression" dxfId="50" priority="72">
      <formula>AND(ISBLANK(J65),ISTEXT($F65))</formula>
    </cfRule>
  </conditionalFormatting>
  <conditionalFormatting sqref="H61">
    <cfRule type="expression" dxfId="49" priority="69">
      <formula>AND(ISBLANK(H61),ISTEXT($F61))</formula>
    </cfRule>
  </conditionalFormatting>
  <conditionalFormatting sqref="G61">
    <cfRule type="expression" dxfId="48" priority="68">
      <formula>AND(ISBLANK(G61),ISTEXT($F61))</formula>
    </cfRule>
  </conditionalFormatting>
  <conditionalFormatting sqref="D45">
    <cfRule type="expression" dxfId="47" priority="67">
      <formula>NOT(ISBLANK($AM45))</formula>
    </cfRule>
  </conditionalFormatting>
  <conditionalFormatting sqref="F45">
    <cfRule type="expression" dxfId="46" priority="64">
      <formula>NOT(ISBLANK($AM45))</formula>
    </cfRule>
  </conditionalFormatting>
  <conditionalFormatting sqref="G45">
    <cfRule type="expression" dxfId="45" priority="63">
      <formula>NOT(ISBLANK($AM45))</formula>
    </cfRule>
  </conditionalFormatting>
  <conditionalFormatting sqref="H45">
    <cfRule type="expression" dxfId="44" priority="62">
      <formula>NOT(ISBLANK($AM45))</formula>
    </cfRule>
  </conditionalFormatting>
  <conditionalFormatting sqref="I45">
    <cfRule type="expression" dxfId="43" priority="61">
      <formula>NOT(ISBLANK($AM45))</formula>
    </cfRule>
  </conditionalFormatting>
  <conditionalFormatting sqref="E66 H66">
    <cfRule type="expression" dxfId="42" priority="57">
      <formula>AND(ISBLANK(E66),ISTEXT($F66))</formula>
    </cfRule>
  </conditionalFormatting>
  <conditionalFormatting sqref="F66">
    <cfRule type="expression" dxfId="41" priority="56">
      <formula>NOT(ISBLANK($AM66))</formula>
    </cfRule>
  </conditionalFormatting>
  <conditionalFormatting sqref="G66">
    <cfRule type="expression" dxfId="40" priority="55">
      <formula>NOT(ISBLANK($AM66))</formula>
    </cfRule>
  </conditionalFormatting>
  <conditionalFormatting sqref="I66">
    <cfRule type="expression" dxfId="39" priority="51">
      <formula>NOT(ISBLANK($AM66))</formula>
    </cfRule>
  </conditionalFormatting>
  <conditionalFormatting sqref="D67">
    <cfRule type="expression" dxfId="38" priority="50">
      <formula>NOT(ISBLANK($AM67))</formula>
    </cfRule>
  </conditionalFormatting>
  <conditionalFormatting sqref="F67:H67">
    <cfRule type="expression" dxfId="37" priority="48">
      <formula>AND(ISBLANK(F67),ISTEXT($F67))</formula>
    </cfRule>
  </conditionalFormatting>
  <conditionalFormatting sqref="E67">
    <cfRule type="expression" dxfId="36" priority="47">
      <formula>AND(ISBLANK(E67),ISTEXT($F67))</formula>
    </cfRule>
  </conditionalFormatting>
  <conditionalFormatting sqref="I67">
    <cfRule type="expression" dxfId="35" priority="45">
      <formula>AND(ISBLANK(I67),ISTEXT($F67))</formula>
    </cfRule>
  </conditionalFormatting>
  <conditionalFormatting sqref="J66:J67">
    <cfRule type="expression" dxfId="34" priority="44">
      <formula>AND(ISBLANK(J66),ISTEXT($F66))</formula>
    </cfRule>
  </conditionalFormatting>
  <conditionalFormatting sqref="E68:H68">
    <cfRule type="expression" dxfId="33" priority="43">
      <formula>AND(ISBLANK(E68),ISTEXT($F68))</formula>
    </cfRule>
  </conditionalFormatting>
  <conditionalFormatting sqref="D68">
    <cfRule type="expression" dxfId="32" priority="42">
      <formula>NOT(ISBLANK($AM68))</formula>
    </cfRule>
  </conditionalFormatting>
  <conditionalFormatting sqref="I68">
    <cfRule type="expression" dxfId="31" priority="41">
      <formula>AND(ISBLANK(I68),ISTEXT($F68))</formula>
    </cfRule>
  </conditionalFormatting>
  <conditionalFormatting sqref="J68">
    <cfRule type="expression" dxfId="30" priority="40">
      <formula>AND(ISBLANK(J68),ISTEXT($F68))</formula>
    </cfRule>
  </conditionalFormatting>
  <conditionalFormatting sqref="E69:H69">
    <cfRule type="expression" dxfId="29" priority="39">
      <formula>AND(ISBLANK(E69),ISTEXT($F69))</formula>
    </cfRule>
  </conditionalFormatting>
  <conditionalFormatting sqref="D69">
    <cfRule type="expression" dxfId="28" priority="38">
      <formula>NOT(ISBLANK($AM69))</formula>
    </cfRule>
  </conditionalFormatting>
  <conditionalFormatting sqref="I69">
    <cfRule type="expression" dxfId="27" priority="36">
      <formula>AND(ISBLANK(I69),ISTEXT($F69))</formula>
    </cfRule>
  </conditionalFormatting>
  <conditionalFormatting sqref="J69">
    <cfRule type="expression" dxfId="26" priority="35">
      <formula>AND(ISBLANK(J69),ISTEXT($F69))</formula>
    </cfRule>
  </conditionalFormatting>
  <conditionalFormatting sqref="E70:G70">
    <cfRule type="expression" dxfId="25" priority="34">
      <formula>AND(ISBLANK(E70),ISTEXT($F70))</formula>
    </cfRule>
  </conditionalFormatting>
  <conditionalFormatting sqref="D70">
    <cfRule type="expression" dxfId="24" priority="33">
      <formula>NOT(ISBLANK($AM70))</formula>
    </cfRule>
  </conditionalFormatting>
  <conditionalFormatting sqref="H70">
    <cfRule type="expression" dxfId="23" priority="31">
      <formula>AND(ISBLANK(H70),ISTEXT($F70))</formula>
    </cfRule>
  </conditionalFormatting>
  <conditionalFormatting sqref="I70">
    <cfRule type="expression" dxfId="22" priority="27">
      <formula>AND(ISBLANK(I70),ISTEXT($F70))</formula>
    </cfRule>
  </conditionalFormatting>
  <conditionalFormatting sqref="J70">
    <cfRule type="expression" dxfId="21" priority="26">
      <formula>AND(ISBLANK(J70),ISTEXT($F70))</formula>
    </cfRule>
  </conditionalFormatting>
  <conditionalFormatting sqref="D71">
    <cfRule type="expression" dxfId="20" priority="25">
      <formula>NOT(ISBLANK($AM71))</formula>
    </cfRule>
  </conditionalFormatting>
  <conditionalFormatting sqref="E71">
    <cfRule type="expression" dxfId="19" priority="23">
      <formula>AND(ISBLANK(E71),ISTEXT($F71))</formula>
    </cfRule>
  </conditionalFormatting>
  <conditionalFormatting sqref="F71">
    <cfRule type="expression" dxfId="18" priority="21">
      <formula>AND(ISBLANK(F71),ISTEXT($F71))</formula>
    </cfRule>
  </conditionalFormatting>
  <conditionalFormatting sqref="G71">
    <cfRule type="expression" dxfId="17" priority="20">
      <formula>AND(ISBLANK(G71),ISTEXT($F71))</formula>
    </cfRule>
  </conditionalFormatting>
  <conditionalFormatting sqref="H71">
    <cfRule type="expression" dxfId="16" priority="19">
      <formula>NOT(ISBLANK($AM71))</formula>
    </cfRule>
  </conditionalFormatting>
  <conditionalFormatting sqref="I71">
    <cfRule type="expression" dxfId="15" priority="18">
      <formula>AND(ISBLANK(I71),ISTEXT($F71))</formula>
    </cfRule>
  </conditionalFormatting>
  <conditionalFormatting sqref="J71">
    <cfRule type="expression" dxfId="14" priority="17">
      <formula>AND(ISBLANK(J71),ISTEXT($F71))</formula>
    </cfRule>
  </conditionalFormatting>
  <conditionalFormatting sqref="D72:D80">
    <cfRule type="expression" dxfId="13" priority="16">
      <formula>NOT(ISBLANK($AM72))</formula>
    </cfRule>
  </conditionalFormatting>
  <conditionalFormatting sqref="E72:E77 E79:E80">
    <cfRule type="expression" dxfId="12" priority="15">
      <formula>AND(ISBLANK(E72),ISTEXT($F72))</formula>
    </cfRule>
  </conditionalFormatting>
  <conditionalFormatting sqref="F72:F77 F79:F80">
    <cfRule type="expression" dxfId="11" priority="14">
      <formula>AND(ISBLANK(F72),ISTEXT($F72))</formula>
    </cfRule>
  </conditionalFormatting>
  <conditionalFormatting sqref="G72:G77 G79:G80">
    <cfRule type="expression" dxfId="10" priority="13">
      <formula>AND(ISBLANK(G72),ISTEXT($F72))</formula>
    </cfRule>
  </conditionalFormatting>
  <conditionalFormatting sqref="H72:H76">
    <cfRule type="expression" dxfId="9" priority="12">
      <formula>NOT(ISBLANK($AM72))</formula>
    </cfRule>
  </conditionalFormatting>
  <conditionalFormatting sqref="I72:I76">
    <cfRule type="expression" dxfId="8" priority="11">
      <formula>AND(ISBLANK(I72),ISTEXT($F72))</formula>
    </cfRule>
  </conditionalFormatting>
  <conditionalFormatting sqref="J72:J80">
    <cfRule type="expression" dxfId="7" priority="10">
      <formula>AND(ISBLANK(J72),ISTEXT($F72))</formula>
    </cfRule>
  </conditionalFormatting>
  <conditionalFormatting sqref="H77:H80">
    <cfRule type="expression" dxfId="6" priority="9">
      <formula>NOT(ISBLANK($AM77))</formula>
    </cfRule>
  </conditionalFormatting>
  <conditionalFormatting sqref="I77:I78 I80">
    <cfRule type="expression" dxfId="5" priority="7">
      <formula>AND(ISBLANK(I77),ISTEXT($F77))</formula>
    </cfRule>
  </conditionalFormatting>
  <conditionalFormatting sqref="I79">
    <cfRule type="expression" dxfId="4" priority="6">
      <formula>AND(ISBLANK(I79),ISTEXT($F79))</formula>
    </cfRule>
  </conditionalFormatting>
  <conditionalFormatting sqref="E78">
    <cfRule type="expression" dxfId="3" priority="4">
      <formula>AND(ISBLANK(E78),ISTEXT($F78))</formula>
    </cfRule>
  </conditionalFormatting>
  <conditionalFormatting sqref="F78:G78">
    <cfRule type="expression" dxfId="2" priority="3">
      <formula>AND(ISBLANK(F78),ISTEXT($F78))</formula>
    </cfRule>
  </conditionalFormatting>
  <conditionalFormatting sqref="D36">
    <cfRule type="expression" dxfId="1" priority="2">
      <formula>NOT(ISBLANK($AM36))</formula>
    </cfRule>
  </conditionalFormatting>
  <conditionalFormatting sqref="I36">
    <cfRule type="expression" dxfId="0" priority="1">
      <formula>AND(ISBLANK(I36),ISTEXT($F36))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117"/>
      <c r="I2" s="117"/>
    </row>
    <row r="3" spans="8:9" x14ac:dyDescent="0.25">
      <c r="H3" s="117"/>
      <c r="I3" s="117"/>
    </row>
    <row r="4" spans="8:9" x14ac:dyDescent="0.25">
      <c r="H4" s="117"/>
      <c r="I4" s="117"/>
    </row>
    <row r="5" spans="8:9" x14ac:dyDescent="0.25">
      <c r="H5" s="117"/>
      <c r="I5" s="117"/>
    </row>
    <row r="6" spans="8:9" x14ac:dyDescent="0.25">
      <c r="H6" s="117"/>
      <c r="I6" s="117"/>
    </row>
    <row r="7" spans="8:9" x14ac:dyDescent="0.25">
      <c r="H7" s="117"/>
      <c r="I7" s="117"/>
    </row>
    <row r="8" spans="8:9" x14ac:dyDescent="0.25">
      <c r="H8" s="117"/>
      <c r="I8" s="117"/>
    </row>
    <row r="9" spans="8:9" x14ac:dyDescent="0.25">
      <c r="H9" s="117"/>
      <c r="I9" s="117"/>
    </row>
    <row r="10" spans="8:9" x14ac:dyDescent="0.25">
      <c r="I10" s="1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2024-12-20T10:58:03Z</dcterms:modified>
</cp:coreProperties>
</file>